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data" ContentType="application/vnd.openxmlformats-officedocument.model+data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ables/table1.xml" ContentType="application/vnd.openxmlformats-officedocument.spreadsheetml.table+xml"/>
  <Override PartName="/xl/comments2.xml" ContentType="application/vnd.openxmlformats-officedocument.spreadsheetml.comments+xml"/>
  <Override PartName="/xl/tables/table2.xml" ContentType="application/vnd.openxmlformats-officedocument.spreadsheetml.table+xml"/>
  <Override PartName="/xl/comments3.xml" ContentType="application/vnd.openxmlformats-officedocument.spreadsheetml.comments+xml"/>
  <Override PartName="/xl/tables/table3.xml" ContentType="application/vnd.openxmlformats-officedocument.spreadsheetml.table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T:\SSCC\Empleo\Fomento\FE\SACD\CEE\2025\COSTES SALARIALES\PLANTILLA - COSTES SALARIALES\"/>
    </mc:Choice>
  </mc:AlternateContent>
  <bookViews>
    <workbookView xWindow="0" yWindow="0" windowWidth="23040" windowHeight="8655"/>
  </bookViews>
  <sheets>
    <sheet name="ENTRADA" sheetId="14" r:id="rId1"/>
    <sheet name="Plantilla CON Discapacidad" sheetId="9" r:id="rId2"/>
    <sheet name="Palntilla SIN Discapacidad" sheetId="18" r:id="rId3"/>
    <sheet name="COSTES SALARIALES" sheetId="20" r:id="rId4"/>
    <sheet name="IT-AT" sheetId="13" r:id="rId5"/>
    <sheet name="NO TOCAR" sheetId="16" r:id="rId6"/>
  </sheets>
  <definedNames>
    <definedName name="_1_a_32__T6" localSheetId="3">#REF!</definedName>
    <definedName name="_1_a_32__T6">#REF!</definedName>
    <definedName name="_xlnm._FilterDatabase" localSheetId="3" hidden="1">'COSTES SALARIALES'!$B$1:$T$400</definedName>
    <definedName name="_xlnm._FilterDatabase" localSheetId="4" hidden="1">'IT-AT'!$A$1:$K$100</definedName>
    <definedName name="_xlnm._FilterDatabase" localSheetId="1" hidden="1">'Plantilla CON Discapacidad'!$C$1:$C$400</definedName>
    <definedName name="_xlcn.WorksheetConnection_NuevoProyectoRelacionalfabeticasalarios55SMI2021.xlsmPag129a1681" hidden="1">Pag129a168</definedName>
    <definedName name="_xlcn.WorksheetConnection_NuevoProyectoRelacionalfabeticasalarios55SMI2021.xlsmPag169a2011" hidden="1">Pag169a201</definedName>
    <definedName name="_xlcn.WorksheetConnection_NuevoProyectoRelacionalfabeticasalarios55SMI2021.xlsmPag1a321" hidden="1">Pag1a32</definedName>
  </definedNames>
  <calcPr calcId="152511"/>
  <extLst>
    <ext xmlns:x15="http://schemas.microsoft.com/office/spreadsheetml/2010/11/main" uri="{FCE2AD5D-F65C-4FA6-A056-5C36A1767C68}">
      <x15:dataModel>
        <x15:modelTables>
          <x15:modelTable id="Pag97a128-4b3b0385-d90e-41f7-b888-9d6c7e840e63" name="Pag97a128" connection="WorksheetConnection_Nuevo Proyecto Relacion alfabetica salarios 55%SMI 2021.xlsm!Pag97a128"/>
          <x15:modelTable id="Pag65a96-bd2f93ee-8c7b-4e26-ae22-11b0ae28b1c8" name="Pag65a96" connection="WorksheetConnection_Nuevo Proyecto Relacion alfabetica salarios 55%SMI 2021.xlsm!Pag65a96"/>
          <x15:modelTable id="Pag32a64-68509621-9c7d-44b4-8a6f-42e971702609" name="Pag32a64" connection="WorksheetConnection_Nuevo Proyecto Relacion alfabetica salarios 55%SMI 2021.xlsm!Pag32a64"/>
          <x15:modelTable id="Pag1a32  APELLIDOS Y NOMBRE DEL TRABAJADOR    numérico  100  etc-a4556bb1-039c-4d2b-ac9e-66907a4e014" name="Pag1a32  APELLIDOS Y NOMBRE DEL TRABAJADOR    numérico  100  etc" connection="WorksheetConnection_Nuevo Proyecto Relacion alfabetica salarios 55%SMI 2021.xlsm!Pag1a32[[APELLIDOS Y NOMBRE DEL TRABAJADOR]:[(numérico: 100% etc)]]"/>
          <x15:modelTable id="Pag1a32-55967c8d-a5ca-4131-aa89-64255b0e306f" name="Pag1a32" connection="WorksheetConnection_Nuevo Proyecto Relacion alfabetica salarios 55%SMI 2021.xlsm!Pag1a32"/>
          <x15:modelTable id="Pag169a201-0ffea77f-b9e2-4bd4-b90c-130331869538" name="Pag169a201" connection="WorksheetConnection_Nuevo Proyecto Relacion alfabetica salarios 55%SMI 2021.xlsm!Pag169a201"/>
          <x15:modelTable id="Pag129a168-d58d3fd2-f698-4b57-89f3-33fda18b4982" name="Pag129a168" connection="WorksheetConnection_Nuevo Proyecto Relacion alfabetica salarios 55%SMI 2021.xlsm!Pag129a168"/>
        </x15:modelTables>
      </x15:dataModel>
    </ext>
  </extLst>
</workbook>
</file>

<file path=xl/calcChain.xml><?xml version="1.0" encoding="utf-8"?>
<calcChain xmlns="http://schemas.openxmlformats.org/spreadsheetml/2006/main">
  <c r="Q2" i="20" l="1"/>
  <c r="U2" i="20" l="1"/>
  <c r="U3" i="20"/>
  <c r="U4" i="20"/>
  <c r="U5" i="20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AA2" i="20"/>
  <c r="AA3" i="20"/>
  <c r="AA4" i="20"/>
  <c r="AA5" i="20"/>
  <c r="AA6" i="20"/>
  <c r="AA7" i="20"/>
  <c r="AA8" i="20"/>
  <c r="AA9" i="20"/>
  <c r="AA10" i="20"/>
  <c r="AA11" i="20"/>
  <c r="AA12" i="20"/>
  <c r="AA13" i="20"/>
  <c r="AA14" i="20"/>
  <c r="AA15" i="20"/>
  <c r="AA16" i="20"/>
  <c r="AA17" i="20"/>
  <c r="AA18" i="20"/>
  <c r="AA19" i="20"/>
  <c r="AA20" i="20"/>
  <c r="AA21" i="20"/>
  <c r="AA22" i="20"/>
  <c r="AA23" i="20"/>
  <c r="AA24" i="20"/>
  <c r="AA25" i="20"/>
  <c r="AA26" i="20"/>
  <c r="AA27" i="20"/>
  <c r="AA28" i="20"/>
  <c r="AA29" i="20"/>
  <c r="AA30" i="20"/>
  <c r="AA31" i="20"/>
  <c r="AA32" i="20"/>
  <c r="AA33" i="20"/>
  <c r="AA34" i="20"/>
  <c r="AA35" i="20"/>
  <c r="AA36" i="20"/>
  <c r="AA37" i="20"/>
  <c r="AA38" i="20"/>
  <c r="AA39" i="20"/>
  <c r="AA40" i="20"/>
  <c r="AA41" i="20"/>
  <c r="AA42" i="20"/>
  <c r="AA43" i="20"/>
  <c r="AA44" i="20"/>
  <c r="AA45" i="20"/>
  <c r="AA46" i="20"/>
  <c r="AA47" i="20"/>
  <c r="AA48" i="20"/>
  <c r="AA49" i="20"/>
  <c r="AA50" i="20"/>
  <c r="AA51" i="20"/>
  <c r="AA52" i="20"/>
  <c r="AA53" i="20"/>
  <c r="AA54" i="20"/>
  <c r="AA55" i="20"/>
  <c r="AA56" i="20"/>
  <c r="AA57" i="20"/>
  <c r="AA58" i="20"/>
  <c r="AA59" i="20"/>
  <c r="AA60" i="20"/>
  <c r="AA61" i="20"/>
  <c r="AA62" i="20"/>
  <c r="AA63" i="20"/>
  <c r="AA64" i="20"/>
  <c r="AA65" i="20"/>
  <c r="AA66" i="20"/>
  <c r="AA67" i="20"/>
  <c r="AA68" i="20"/>
  <c r="AA69" i="20"/>
  <c r="AA70" i="20"/>
  <c r="AA71" i="20"/>
  <c r="AA72" i="20"/>
  <c r="AA73" i="20"/>
  <c r="AA74" i="20"/>
  <c r="AA75" i="20"/>
  <c r="AA76" i="20"/>
  <c r="AA77" i="20"/>
  <c r="AA78" i="20"/>
  <c r="AA79" i="20"/>
  <c r="AA80" i="20"/>
  <c r="AA81" i="20"/>
  <c r="AA82" i="20"/>
  <c r="AA83" i="20"/>
  <c r="AA84" i="20"/>
  <c r="AA85" i="20"/>
  <c r="AA86" i="20"/>
  <c r="AA87" i="20"/>
  <c r="AA88" i="20"/>
  <c r="AA89" i="20"/>
  <c r="AA90" i="20"/>
  <c r="AA91" i="20"/>
  <c r="AA92" i="20"/>
  <c r="AA93" i="20"/>
  <c r="AA94" i="20"/>
  <c r="AA95" i="20"/>
  <c r="AA96" i="20"/>
  <c r="AA97" i="20"/>
  <c r="AA98" i="20"/>
  <c r="AA99" i="20"/>
  <c r="AA100" i="20"/>
  <c r="AA101" i="20"/>
  <c r="AA102" i="20"/>
  <c r="AA103" i="20"/>
  <c r="AA104" i="20"/>
  <c r="AA105" i="20"/>
  <c r="AA106" i="20"/>
  <c r="AA107" i="20"/>
  <c r="AA108" i="20"/>
  <c r="AA109" i="20"/>
  <c r="AA110" i="20"/>
  <c r="AA111" i="20"/>
  <c r="AA112" i="20"/>
  <c r="AA113" i="20"/>
  <c r="AA114" i="20"/>
  <c r="AA115" i="20"/>
  <c r="AA116" i="20"/>
  <c r="AA117" i="20"/>
  <c r="AA118" i="20"/>
  <c r="AA119" i="20"/>
  <c r="AA120" i="20"/>
  <c r="AA121" i="20"/>
  <c r="AA122" i="20"/>
  <c r="AA123" i="20"/>
  <c r="AA124" i="20"/>
  <c r="AA125" i="20"/>
  <c r="AA126" i="20"/>
  <c r="AA127" i="20"/>
  <c r="AA128" i="20"/>
  <c r="AA129" i="20"/>
  <c r="AA130" i="20"/>
  <c r="AA131" i="20"/>
  <c r="AA132" i="20"/>
  <c r="AA133" i="20"/>
  <c r="AA134" i="20"/>
  <c r="AA135" i="20"/>
  <c r="AA136" i="20"/>
  <c r="AA137" i="20"/>
  <c r="AA138" i="20"/>
  <c r="AA139" i="20"/>
  <c r="AA140" i="20"/>
  <c r="AA141" i="20"/>
  <c r="AA142" i="20"/>
  <c r="AA143" i="20"/>
  <c r="AA144" i="20"/>
  <c r="AA145" i="20"/>
  <c r="AA146" i="20"/>
  <c r="AA147" i="20"/>
  <c r="AA148" i="20"/>
  <c r="AA149" i="20"/>
  <c r="AA150" i="20"/>
  <c r="AA151" i="20"/>
  <c r="AA152" i="20"/>
  <c r="AA153" i="20"/>
  <c r="AA154" i="20"/>
  <c r="AA155" i="20"/>
  <c r="AA156" i="20"/>
  <c r="AA157" i="20"/>
  <c r="AA158" i="20"/>
  <c r="AA159" i="20"/>
  <c r="AA160" i="20"/>
  <c r="AA161" i="20"/>
  <c r="AA162" i="20"/>
  <c r="AA163" i="20"/>
  <c r="AA164" i="20"/>
  <c r="AA165" i="20"/>
  <c r="AA166" i="20"/>
  <c r="AA167" i="20"/>
  <c r="AA168" i="20"/>
  <c r="AA169" i="20"/>
  <c r="AA170" i="20"/>
  <c r="AA171" i="20"/>
  <c r="AA172" i="20"/>
  <c r="AA173" i="20"/>
  <c r="AA174" i="20"/>
  <c r="AA175" i="20"/>
  <c r="AA176" i="20"/>
  <c r="AA177" i="20"/>
  <c r="AA178" i="20"/>
  <c r="AA179" i="20"/>
  <c r="AA180" i="20"/>
  <c r="AA181" i="20"/>
  <c r="AA182" i="20"/>
  <c r="AA183" i="20"/>
  <c r="AA184" i="20"/>
  <c r="AA185" i="20"/>
  <c r="AA186" i="20"/>
  <c r="AA187" i="20"/>
  <c r="AA188" i="20"/>
  <c r="AA189" i="20"/>
  <c r="AA190" i="20"/>
  <c r="AA191" i="20"/>
  <c r="AA192" i="20"/>
  <c r="AA193" i="20"/>
  <c r="AA194" i="20"/>
  <c r="AA195" i="20"/>
  <c r="AA196" i="20"/>
  <c r="AA197" i="20"/>
  <c r="AA198" i="20"/>
  <c r="AA199" i="20"/>
  <c r="AA200" i="20"/>
  <c r="AA201" i="20"/>
  <c r="AA202" i="20"/>
  <c r="AA203" i="20"/>
  <c r="AA204" i="20"/>
  <c r="AA205" i="20"/>
  <c r="AA206" i="20"/>
  <c r="AA207" i="20"/>
  <c r="AA208" i="20"/>
  <c r="AA209" i="20"/>
  <c r="AA210" i="20"/>
  <c r="AA211" i="20"/>
  <c r="AA212" i="20"/>
  <c r="AA213" i="20"/>
  <c r="AA214" i="20"/>
  <c r="AA215" i="20"/>
  <c r="AA216" i="20"/>
  <c r="AA217" i="20"/>
  <c r="AA218" i="20"/>
  <c r="AA219" i="20"/>
  <c r="AA220" i="20"/>
  <c r="AA221" i="20"/>
  <c r="AA222" i="20"/>
  <c r="AA223" i="20"/>
  <c r="AA224" i="20"/>
  <c r="AA225" i="20"/>
  <c r="AA226" i="20"/>
  <c r="AA227" i="20"/>
  <c r="AA228" i="20"/>
  <c r="AA229" i="20"/>
  <c r="AA230" i="20"/>
  <c r="AA231" i="20"/>
  <c r="AA232" i="20"/>
  <c r="AA233" i="20"/>
  <c r="AA234" i="20"/>
  <c r="AA235" i="20"/>
  <c r="AA236" i="20"/>
  <c r="AA237" i="20"/>
  <c r="AA238" i="20"/>
  <c r="AA239" i="20"/>
  <c r="AA240" i="20"/>
  <c r="AA241" i="20"/>
  <c r="AA242" i="20"/>
  <c r="AA243" i="20"/>
  <c r="AA244" i="20"/>
  <c r="AA245" i="20"/>
  <c r="AA246" i="20"/>
  <c r="AA247" i="20"/>
  <c r="AA248" i="20"/>
  <c r="AA249" i="20"/>
  <c r="AA250" i="20"/>
  <c r="AA251" i="20"/>
  <c r="AA252" i="20"/>
  <c r="AA253" i="20"/>
  <c r="AA254" i="20"/>
  <c r="AA255" i="20"/>
  <c r="AA256" i="20"/>
  <c r="AA257" i="20"/>
  <c r="AA258" i="20"/>
  <c r="AA259" i="20"/>
  <c r="AA260" i="20"/>
  <c r="AA261" i="20"/>
  <c r="AA262" i="20"/>
  <c r="AA263" i="20"/>
  <c r="AA264" i="20"/>
  <c r="AA265" i="20"/>
  <c r="AA266" i="20"/>
  <c r="AA267" i="20"/>
  <c r="AA268" i="20"/>
  <c r="AA269" i="20"/>
  <c r="AA270" i="20"/>
  <c r="AA271" i="20"/>
  <c r="AA272" i="20"/>
  <c r="AA273" i="20"/>
  <c r="AA274" i="20"/>
  <c r="AA275" i="20"/>
  <c r="AA276" i="20"/>
  <c r="AA277" i="20"/>
  <c r="AA278" i="20"/>
  <c r="AA279" i="20"/>
  <c r="AA280" i="20"/>
  <c r="AA281" i="20"/>
  <c r="AA282" i="20"/>
  <c r="AA283" i="20"/>
  <c r="AA284" i="20"/>
  <c r="AA285" i="20"/>
  <c r="AA286" i="20"/>
  <c r="AA287" i="20"/>
  <c r="AA288" i="20"/>
  <c r="AA289" i="20"/>
  <c r="AA290" i="20"/>
  <c r="AA291" i="20"/>
  <c r="AA292" i="20"/>
  <c r="AA293" i="20"/>
  <c r="AA294" i="20"/>
  <c r="AA295" i="20"/>
  <c r="AA296" i="20"/>
  <c r="AA297" i="20"/>
  <c r="AA298" i="20"/>
  <c r="AA299" i="20"/>
  <c r="AA300" i="20"/>
  <c r="AA301" i="20"/>
  <c r="AA302" i="20"/>
  <c r="AA303" i="20"/>
  <c r="AA304" i="20"/>
  <c r="AA305" i="20"/>
  <c r="AA306" i="20"/>
  <c r="AA307" i="20"/>
  <c r="AA308" i="20"/>
  <c r="AA309" i="20"/>
  <c r="AA310" i="20"/>
  <c r="AA311" i="20"/>
  <c r="AA312" i="20"/>
  <c r="AA313" i="20"/>
  <c r="AA314" i="20"/>
  <c r="AA315" i="20"/>
  <c r="AA316" i="20"/>
  <c r="AA317" i="20"/>
  <c r="AA318" i="20"/>
  <c r="AA319" i="20"/>
  <c r="AA320" i="20"/>
  <c r="AA321" i="20"/>
  <c r="AA322" i="20"/>
  <c r="AA323" i="20"/>
  <c r="AA324" i="20"/>
  <c r="AA325" i="20"/>
  <c r="AA326" i="20"/>
  <c r="AA327" i="20"/>
  <c r="AA328" i="20"/>
  <c r="AA329" i="20"/>
  <c r="AA330" i="20"/>
  <c r="AA331" i="20"/>
  <c r="AA332" i="20"/>
  <c r="AA333" i="20"/>
  <c r="AA334" i="20"/>
  <c r="AA335" i="20"/>
  <c r="AA336" i="20"/>
  <c r="AA337" i="20"/>
  <c r="AA338" i="20"/>
  <c r="AA339" i="20"/>
  <c r="AA340" i="20"/>
  <c r="AA341" i="20"/>
  <c r="AA342" i="20"/>
  <c r="AA343" i="20"/>
  <c r="AA344" i="20"/>
  <c r="AA345" i="20"/>
  <c r="AA346" i="20"/>
  <c r="AA347" i="20"/>
  <c r="AA348" i="20"/>
  <c r="AA349" i="20"/>
  <c r="AA350" i="20"/>
  <c r="AA351" i="20"/>
  <c r="AA352" i="20"/>
  <c r="AA353" i="20"/>
  <c r="AA354" i="20"/>
  <c r="AA355" i="20"/>
  <c r="AA356" i="20"/>
  <c r="AA357" i="20"/>
  <c r="AA358" i="20"/>
  <c r="AA359" i="20"/>
  <c r="AA360" i="20"/>
  <c r="AA361" i="20"/>
  <c r="AA362" i="20"/>
  <c r="AA363" i="20"/>
  <c r="AA364" i="20"/>
  <c r="AA365" i="20"/>
  <c r="AA366" i="20"/>
  <c r="AA367" i="20"/>
  <c r="AA368" i="20"/>
  <c r="AA369" i="20"/>
  <c r="AA370" i="20"/>
  <c r="AA371" i="20"/>
  <c r="AA372" i="20"/>
  <c r="AA373" i="20"/>
  <c r="AA374" i="20"/>
  <c r="AA375" i="20"/>
  <c r="AA376" i="20"/>
  <c r="AA377" i="20"/>
  <c r="AA378" i="20"/>
  <c r="AA379" i="20"/>
  <c r="AA380" i="20"/>
  <c r="AA381" i="20"/>
  <c r="AA382" i="20"/>
  <c r="AA383" i="20"/>
  <c r="AA384" i="20"/>
  <c r="AA385" i="20"/>
  <c r="AA386" i="20"/>
  <c r="AA387" i="20"/>
  <c r="AA388" i="20"/>
  <c r="AA389" i="20"/>
  <c r="AA390" i="20"/>
  <c r="AA391" i="20"/>
  <c r="AA392" i="20"/>
  <c r="AA393" i="20"/>
  <c r="AA394" i="20"/>
  <c r="AA395" i="20"/>
  <c r="AA396" i="20"/>
  <c r="AA397" i="20"/>
  <c r="AA398" i="20"/>
  <c r="AA399" i="20"/>
  <c r="AA400" i="20"/>
  <c r="AG3" i="20" l="1"/>
  <c r="AG4" i="20"/>
  <c r="AG5" i="20"/>
  <c r="AG6" i="20"/>
  <c r="AG7" i="20"/>
  <c r="AG8" i="20"/>
  <c r="AG9" i="20"/>
  <c r="AG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304" i="20"/>
  <c r="AG305" i="20"/>
  <c r="AG306" i="20"/>
  <c r="AG307" i="20"/>
  <c r="AG308" i="20"/>
  <c r="AG309" i="20"/>
  <c r="AG310" i="20"/>
  <c r="AG311" i="20"/>
  <c r="AG312" i="20"/>
  <c r="AG313" i="20"/>
  <c r="AG314" i="20"/>
  <c r="AG315" i="20"/>
  <c r="AG316" i="20"/>
  <c r="AG317" i="20"/>
  <c r="AG318" i="20"/>
  <c r="AG319" i="20"/>
  <c r="AG320" i="20"/>
  <c r="AG321" i="20"/>
  <c r="AG322" i="20"/>
  <c r="AG323" i="20"/>
  <c r="AG324" i="20"/>
  <c r="AG325" i="20"/>
  <c r="AG326" i="20"/>
  <c r="AG327" i="20"/>
  <c r="AG328" i="20"/>
  <c r="AG329" i="20"/>
  <c r="AG330" i="20"/>
  <c r="AG331" i="20"/>
  <c r="AG332" i="20"/>
  <c r="AG333" i="20"/>
  <c r="AG334" i="20"/>
  <c r="AG335" i="20"/>
  <c r="AG336" i="20"/>
  <c r="AG337" i="20"/>
  <c r="AG338" i="20"/>
  <c r="AG339" i="20"/>
  <c r="AG340" i="20"/>
  <c r="AG341" i="20"/>
  <c r="AG342" i="20"/>
  <c r="AG343" i="20"/>
  <c r="AG344" i="20"/>
  <c r="AG345" i="20"/>
  <c r="AG346" i="20"/>
  <c r="AG347" i="20"/>
  <c r="AG348" i="20"/>
  <c r="AG349" i="20"/>
  <c r="AG350" i="20"/>
  <c r="AG351" i="20"/>
  <c r="AG352" i="20"/>
  <c r="AG353" i="20"/>
  <c r="AG354" i="20"/>
  <c r="AG355" i="20"/>
  <c r="AG356" i="20"/>
  <c r="AG357" i="20"/>
  <c r="AG358" i="20"/>
  <c r="AG359" i="20"/>
  <c r="AG360" i="20"/>
  <c r="AG361" i="20"/>
  <c r="AG362" i="20"/>
  <c r="AG363" i="20"/>
  <c r="AG364" i="20"/>
  <c r="AG365" i="20"/>
  <c r="AG366" i="20"/>
  <c r="AG367" i="20"/>
  <c r="AG368" i="20"/>
  <c r="AG369" i="20"/>
  <c r="AG370" i="20"/>
  <c r="AG371" i="20"/>
  <c r="AG372" i="20"/>
  <c r="AG373" i="20"/>
  <c r="AG374" i="20"/>
  <c r="AG375" i="20"/>
  <c r="AG376" i="20"/>
  <c r="AG377" i="20"/>
  <c r="AG378" i="20"/>
  <c r="AG379" i="20"/>
  <c r="AG380" i="20"/>
  <c r="AG381" i="20"/>
  <c r="AG382" i="20"/>
  <c r="AG383" i="20"/>
  <c r="AG384" i="20"/>
  <c r="AG385" i="20"/>
  <c r="AG386" i="20"/>
  <c r="AG387" i="20"/>
  <c r="AG388" i="20"/>
  <c r="AG389" i="20"/>
  <c r="AG390" i="20"/>
  <c r="AG391" i="20"/>
  <c r="AG392" i="20"/>
  <c r="AG393" i="20"/>
  <c r="AG394" i="20"/>
  <c r="AG395" i="20"/>
  <c r="AG396" i="20"/>
  <c r="AG397" i="20"/>
  <c r="AG398" i="20"/>
  <c r="AG399" i="20"/>
  <c r="AG400" i="20"/>
  <c r="AG2" i="20"/>
  <c r="AF2" i="20"/>
  <c r="AF3" i="20"/>
  <c r="AF4" i="20"/>
  <c r="AF5" i="20"/>
  <c r="AF6" i="20"/>
  <c r="AF7" i="20"/>
  <c r="AF8" i="20"/>
  <c r="AF9" i="20"/>
  <c r="AF10" i="20"/>
  <c r="AF11" i="20"/>
  <c r="AF12" i="20"/>
  <c r="AF13" i="20"/>
  <c r="AF14" i="20"/>
  <c r="AF15" i="20"/>
  <c r="AF16" i="20"/>
  <c r="AF17" i="20"/>
  <c r="AF18" i="20"/>
  <c r="AF19" i="20"/>
  <c r="AF20" i="20"/>
  <c r="AF21" i="20"/>
  <c r="AF22" i="20"/>
  <c r="AF23" i="20"/>
  <c r="AF24" i="20"/>
  <c r="AF25" i="20"/>
  <c r="AF26" i="20"/>
  <c r="AF27" i="20"/>
  <c r="AF28" i="20"/>
  <c r="AF29" i="20"/>
  <c r="AF30" i="20"/>
  <c r="AF31" i="20"/>
  <c r="AF32" i="20"/>
  <c r="AF33" i="20"/>
  <c r="AF34" i="20"/>
  <c r="AF35" i="20"/>
  <c r="AF36" i="20"/>
  <c r="AF37" i="20"/>
  <c r="AF38" i="20"/>
  <c r="AF39" i="20"/>
  <c r="AF40" i="20"/>
  <c r="AF41" i="20"/>
  <c r="AF42" i="20"/>
  <c r="AF43" i="20"/>
  <c r="AF44" i="20"/>
  <c r="AF45" i="20"/>
  <c r="AF46" i="20"/>
  <c r="AF47" i="20"/>
  <c r="AF48" i="20"/>
  <c r="AF49" i="20"/>
  <c r="AF50" i="20"/>
  <c r="AF51" i="20"/>
  <c r="AF52" i="20"/>
  <c r="AF53" i="20"/>
  <c r="AF54" i="20"/>
  <c r="AF55" i="20"/>
  <c r="AF56" i="20"/>
  <c r="AF57" i="20"/>
  <c r="AF58" i="20"/>
  <c r="AF59" i="20"/>
  <c r="AF60" i="20"/>
  <c r="AF61" i="20"/>
  <c r="AF62" i="20"/>
  <c r="AF63" i="20"/>
  <c r="AF64" i="20"/>
  <c r="AF65" i="20"/>
  <c r="AF66" i="20"/>
  <c r="AF67" i="20"/>
  <c r="AF68" i="20"/>
  <c r="AF69" i="20"/>
  <c r="AF70" i="20"/>
  <c r="AF71" i="20"/>
  <c r="AF72" i="20"/>
  <c r="AF73" i="20"/>
  <c r="AF74" i="20"/>
  <c r="AF75" i="20"/>
  <c r="AF76" i="20"/>
  <c r="AF77" i="20"/>
  <c r="AF78" i="20"/>
  <c r="AF79" i="20"/>
  <c r="AF80" i="20"/>
  <c r="AF81" i="20"/>
  <c r="AF82" i="20"/>
  <c r="AF83" i="20"/>
  <c r="AF84" i="20"/>
  <c r="AF85" i="20"/>
  <c r="AF86" i="20"/>
  <c r="AF87" i="20"/>
  <c r="AF88" i="20"/>
  <c r="AF89" i="20"/>
  <c r="AF90" i="20"/>
  <c r="AF91" i="20"/>
  <c r="AF92" i="20"/>
  <c r="AF93" i="20"/>
  <c r="AF94" i="20"/>
  <c r="AF95" i="20"/>
  <c r="AF96" i="20"/>
  <c r="AF97" i="20"/>
  <c r="AF98" i="20"/>
  <c r="AF99" i="20"/>
  <c r="AF100" i="20"/>
  <c r="AF101" i="20"/>
  <c r="AF102" i="20"/>
  <c r="AF103" i="20"/>
  <c r="AF104" i="20"/>
  <c r="AF105" i="20"/>
  <c r="AF106" i="20"/>
  <c r="AF107" i="20"/>
  <c r="AF108" i="20"/>
  <c r="AF109" i="20"/>
  <c r="AF110" i="20"/>
  <c r="AF111" i="20"/>
  <c r="AF112" i="20"/>
  <c r="AF113" i="20"/>
  <c r="AF114" i="20"/>
  <c r="AF115" i="20"/>
  <c r="AF116" i="20"/>
  <c r="AF117" i="20"/>
  <c r="AF118" i="20"/>
  <c r="AF119" i="20"/>
  <c r="AF120" i="20"/>
  <c r="AF121" i="20"/>
  <c r="AF122" i="20"/>
  <c r="AF123" i="20"/>
  <c r="AF124" i="20"/>
  <c r="AF125" i="20"/>
  <c r="AF126" i="20"/>
  <c r="AF127" i="20"/>
  <c r="AF128" i="20"/>
  <c r="AF129" i="20"/>
  <c r="AF130" i="20"/>
  <c r="AF131" i="20"/>
  <c r="AF132" i="20"/>
  <c r="AF133" i="20"/>
  <c r="AF134" i="20"/>
  <c r="AF135" i="20"/>
  <c r="AF136" i="20"/>
  <c r="AF137" i="20"/>
  <c r="AF138" i="20"/>
  <c r="AF139" i="20"/>
  <c r="AF140" i="20"/>
  <c r="AF141" i="20"/>
  <c r="AF142" i="20"/>
  <c r="AF143" i="20"/>
  <c r="AF144" i="20"/>
  <c r="AF145" i="20"/>
  <c r="AF146" i="20"/>
  <c r="AF147" i="20"/>
  <c r="AF148" i="20"/>
  <c r="AF149" i="20"/>
  <c r="AF150" i="20"/>
  <c r="AF151" i="20"/>
  <c r="AF152" i="20"/>
  <c r="AF153" i="20"/>
  <c r="AF154" i="20"/>
  <c r="AF155" i="20"/>
  <c r="AF156" i="20"/>
  <c r="AF157" i="20"/>
  <c r="AF158" i="20"/>
  <c r="AF159" i="20"/>
  <c r="AF160" i="20"/>
  <c r="AF161" i="20"/>
  <c r="AF162" i="20"/>
  <c r="AF163" i="20"/>
  <c r="AF164" i="20"/>
  <c r="AF165" i="20"/>
  <c r="AF166" i="20"/>
  <c r="AF167" i="20"/>
  <c r="AF168" i="20"/>
  <c r="AF169" i="20"/>
  <c r="AF170" i="20"/>
  <c r="AF171" i="20"/>
  <c r="AF172" i="20"/>
  <c r="AF173" i="20"/>
  <c r="AF174" i="20"/>
  <c r="AF175" i="20"/>
  <c r="AF176" i="20"/>
  <c r="AF177" i="20"/>
  <c r="AF178" i="20"/>
  <c r="AF179" i="20"/>
  <c r="AF180" i="20"/>
  <c r="AF181" i="20"/>
  <c r="AF182" i="20"/>
  <c r="AF183" i="20"/>
  <c r="AF184" i="20"/>
  <c r="AF185" i="20"/>
  <c r="AF186" i="20"/>
  <c r="AF187" i="20"/>
  <c r="AF188" i="20"/>
  <c r="AF189" i="20"/>
  <c r="AF190" i="20"/>
  <c r="AF191" i="20"/>
  <c r="AF192" i="20"/>
  <c r="AF193" i="20"/>
  <c r="AF194" i="20"/>
  <c r="AF195" i="20"/>
  <c r="AF196" i="20"/>
  <c r="AF197" i="20"/>
  <c r="AF198" i="20"/>
  <c r="AF199" i="20"/>
  <c r="AF200" i="20"/>
  <c r="AF201" i="20"/>
  <c r="AF202" i="20"/>
  <c r="AF203" i="20"/>
  <c r="AF204" i="20"/>
  <c r="AF205" i="20"/>
  <c r="AF206" i="20"/>
  <c r="AF207" i="20"/>
  <c r="AF208" i="20"/>
  <c r="AF209" i="20"/>
  <c r="AF210" i="20"/>
  <c r="AF211" i="20"/>
  <c r="AF212" i="20"/>
  <c r="AF213" i="20"/>
  <c r="AF214" i="20"/>
  <c r="AF215" i="20"/>
  <c r="AF216" i="20"/>
  <c r="AF217" i="20"/>
  <c r="AF218" i="20"/>
  <c r="AF219" i="20"/>
  <c r="AF220" i="20"/>
  <c r="AF221" i="20"/>
  <c r="AF222" i="20"/>
  <c r="AF223" i="20"/>
  <c r="AF224" i="20"/>
  <c r="AF225" i="20"/>
  <c r="AF226" i="20"/>
  <c r="AF227" i="20"/>
  <c r="AF228" i="20"/>
  <c r="AF229" i="20"/>
  <c r="AF230" i="20"/>
  <c r="AF231" i="20"/>
  <c r="AF232" i="20"/>
  <c r="AF233" i="20"/>
  <c r="AF234" i="20"/>
  <c r="AF235" i="20"/>
  <c r="AF236" i="20"/>
  <c r="AF237" i="20"/>
  <c r="AF238" i="20"/>
  <c r="AF239" i="20"/>
  <c r="AF240" i="20"/>
  <c r="AF241" i="20"/>
  <c r="AF242" i="20"/>
  <c r="AF243" i="20"/>
  <c r="AF244" i="20"/>
  <c r="AF245" i="20"/>
  <c r="AF246" i="20"/>
  <c r="AF247" i="20"/>
  <c r="AF248" i="20"/>
  <c r="AF249" i="20"/>
  <c r="AF250" i="20"/>
  <c r="AF251" i="20"/>
  <c r="AF252" i="20"/>
  <c r="AF253" i="20"/>
  <c r="AF254" i="20"/>
  <c r="AF255" i="20"/>
  <c r="AF256" i="20"/>
  <c r="AF257" i="20"/>
  <c r="AF258" i="20"/>
  <c r="AF259" i="20"/>
  <c r="AF260" i="20"/>
  <c r="AF261" i="20"/>
  <c r="AF262" i="20"/>
  <c r="AF263" i="20"/>
  <c r="AF264" i="20"/>
  <c r="AF265" i="20"/>
  <c r="AF266" i="20"/>
  <c r="AF267" i="20"/>
  <c r="AF268" i="20"/>
  <c r="AF269" i="20"/>
  <c r="AF270" i="20"/>
  <c r="AF271" i="20"/>
  <c r="AF272" i="20"/>
  <c r="AF273" i="20"/>
  <c r="AF274" i="20"/>
  <c r="AF275" i="20"/>
  <c r="AF276" i="20"/>
  <c r="AF277" i="20"/>
  <c r="AF278" i="20"/>
  <c r="AF279" i="20"/>
  <c r="AF280" i="20"/>
  <c r="AF281" i="20"/>
  <c r="AF282" i="20"/>
  <c r="AF283" i="20"/>
  <c r="AF284" i="20"/>
  <c r="AF285" i="20"/>
  <c r="AF286" i="20"/>
  <c r="AF287" i="20"/>
  <c r="AF288" i="20"/>
  <c r="AF289" i="20"/>
  <c r="AF290" i="20"/>
  <c r="AF291" i="20"/>
  <c r="AF292" i="20"/>
  <c r="AF293" i="20"/>
  <c r="AF294" i="20"/>
  <c r="AF295" i="20"/>
  <c r="AF296" i="20"/>
  <c r="AF297" i="20"/>
  <c r="AF298" i="20"/>
  <c r="AF299" i="20"/>
  <c r="AF300" i="20"/>
  <c r="AF301" i="20"/>
  <c r="AF302" i="20"/>
  <c r="AF303" i="20"/>
  <c r="AF304" i="20"/>
  <c r="AF305" i="20"/>
  <c r="AF306" i="20"/>
  <c r="AF307" i="20"/>
  <c r="AF308" i="20"/>
  <c r="AF309" i="20"/>
  <c r="AF310" i="20"/>
  <c r="AF311" i="20"/>
  <c r="AF312" i="20"/>
  <c r="AF313" i="20"/>
  <c r="AF314" i="20"/>
  <c r="AF315" i="20"/>
  <c r="AF316" i="20"/>
  <c r="AF317" i="20"/>
  <c r="AF318" i="20"/>
  <c r="AF319" i="20"/>
  <c r="AF320" i="20"/>
  <c r="AF321" i="20"/>
  <c r="AF322" i="20"/>
  <c r="AF323" i="20"/>
  <c r="AF324" i="20"/>
  <c r="AF325" i="20"/>
  <c r="AF326" i="20"/>
  <c r="AF327" i="20"/>
  <c r="AF328" i="20"/>
  <c r="AF329" i="20"/>
  <c r="AF330" i="20"/>
  <c r="AF331" i="20"/>
  <c r="AF332" i="20"/>
  <c r="AF333" i="20"/>
  <c r="AF334" i="20"/>
  <c r="AF335" i="20"/>
  <c r="AF336" i="20"/>
  <c r="AF337" i="20"/>
  <c r="AF338" i="20"/>
  <c r="AF339" i="20"/>
  <c r="AF340" i="20"/>
  <c r="AF341" i="20"/>
  <c r="AF342" i="20"/>
  <c r="AF343" i="20"/>
  <c r="AF344" i="20"/>
  <c r="AF345" i="20"/>
  <c r="AF346" i="20"/>
  <c r="AF347" i="20"/>
  <c r="AF348" i="20"/>
  <c r="AF349" i="20"/>
  <c r="AF350" i="20"/>
  <c r="AF351" i="20"/>
  <c r="AF352" i="20"/>
  <c r="AF353" i="20"/>
  <c r="AF354" i="20"/>
  <c r="AF355" i="20"/>
  <c r="AF356" i="20"/>
  <c r="AF357" i="20"/>
  <c r="AF358" i="20"/>
  <c r="AF359" i="20"/>
  <c r="AF360" i="20"/>
  <c r="AF361" i="20"/>
  <c r="AF362" i="20"/>
  <c r="AF363" i="20"/>
  <c r="AF364" i="20"/>
  <c r="AF365" i="20"/>
  <c r="AF366" i="20"/>
  <c r="AF367" i="20"/>
  <c r="AF368" i="20"/>
  <c r="AF369" i="20"/>
  <c r="AF370" i="20"/>
  <c r="AF371" i="20"/>
  <c r="AF372" i="20"/>
  <c r="AF373" i="20"/>
  <c r="AF374" i="20"/>
  <c r="AF375" i="20"/>
  <c r="AF376" i="20"/>
  <c r="AF377" i="20"/>
  <c r="AF378" i="20"/>
  <c r="AF379" i="20"/>
  <c r="AF380" i="20"/>
  <c r="AF381" i="20"/>
  <c r="AF382" i="20"/>
  <c r="AF383" i="20"/>
  <c r="AF384" i="20"/>
  <c r="AF385" i="20"/>
  <c r="AF386" i="20"/>
  <c r="AF387" i="20"/>
  <c r="AF388" i="20"/>
  <c r="AF389" i="20"/>
  <c r="AF390" i="20"/>
  <c r="AF391" i="20"/>
  <c r="AF392" i="20"/>
  <c r="AF393" i="20"/>
  <c r="AF394" i="20"/>
  <c r="AF395" i="20"/>
  <c r="AF396" i="20"/>
  <c r="AF397" i="20"/>
  <c r="AF398" i="20"/>
  <c r="AF399" i="20"/>
  <c r="AF400" i="20"/>
  <c r="AE2" i="20"/>
  <c r="AE3" i="20"/>
  <c r="AE4" i="20"/>
  <c r="AE5" i="20"/>
  <c r="AE6" i="20"/>
  <c r="AE7" i="20"/>
  <c r="AE8" i="20"/>
  <c r="AE9" i="20"/>
  <c r="AE10" i="20"/>
  <c r="AE11" i="20"/>
  <c r="AE12" i="20"/>
  <c r="AE13" i="20"/>
  <c r="AE14" i="20"/>
  <c r="AE15" i="20"/>
  <c r="AE16" i="20"/>
  <c r="AE17" i="20"/>
  <c r="AE18" i="20"/>
  <c r="AE19" i="20"/>
  <c r="AE20" i="20"/>
  <c r="AE21" i="20"/>
  <c r="AE22" i="20"/>
  <c r="AE23" i="20"/>
  <c r="AE24" i="20"/>
  <c r="AE25" i="20"/>
  <c r="AE26" i="20"/>
  <c r="AE27" i="20"/>
  <c r="AE28" i="20"/>
  <c r="AE29" i="20"/>
  <c r="AE30" i="20"/>
  <c r="AE31" i="20"/>
  <c r="AE32" i="20"/>
  <c r="AE33" i="20"/>
  <c r="AE34" i="20"/>
  <c r="AE35" i="20"/>
  <c r="AE36" i="20"/>
  <c r="AE37" i="20"/>
  <c r="AE38" i="20"/>
  <c r="AE39" i="20"/>
  <c r="AE40" i="20"/>
  <c r="AE41" i="20"/>
  <c r="AE42" i="20"/>
  <c r="AE43" i="20"/>
  <c r="AE44" i="20"/>
  <c r="AE45" i="20"/>
  <c r="AE46" i="20"/>
  <c r="AE47" i="20"/>
  <c r="AE48" i="20"/>
  <c r="AE49" i="20"/>
  <c r="AE50" i="20"/>
  <c r="AE51" i="20"/>
  <c r="AE52" i="20"/>
  <c r="AE53" i="20"/>
  <c r="AE54" i="20"/>
  <c r="AE55" i="20"/>
  <c r="AE56" i="20"/>
  <c r="AE57" i="20"/>
  <c r="AE58" i="20"/>
  <c r="AE59" i="20"/>
  <c r="AE60" i="20"/>
  <c r="AE61" i="20"/>
  <c r="AE62" i="20"/>
  <c r="AE63" i="20"/>
  <c r="AE64" i="20"/>
  <c r="AE65" i="20"/>
  <c r="AE66" i="20"/>
  <c r="AE67" i="20"/>
  <c r="AE68" i="20"/>
  <c r="AE69" i="20"/>
  <c r="AE70" i="20"/>
  <c r="AE71" i="20"/>
  <c r="AE72" i="20"/>
  <c r="AE73" i="20"/>
  <c r="AE74" i="20"/>
  <c r="AE75" i="20"/>
  <c r="AE76" i="20"/>
  <c r="AE77" i="20"/>
  <c r="AE78" i="20"/>
  <c r="AE79" i="20"/>
  <c r="AE80" i="20"/>
  <c r="AE81" i="20"/>
  <c r="AE82" i="20"/>
  <c r="AE83" i="20"/>
  <c r="AE84" i="20"/>
  <c r="AE85" i="20"/>
  <c r="AE86" i="20"/>
  <c r="AE87" i="20"/>
  <c r="AE88" i="20"/>
  <c r="AE89" i="20"/>
  <c r="AE90" i="20"/>
  <c r="AE91" i="20"/>
  <c r="AE92" i="20"/>
  <c r="AE93" i="20"/>
  <c r="AE94" i="20"/>
  <c r="AE95" i="20"/>
  <c r="AE96" i="20"/>
  <c r="AE97" i="20"/>
  <c r="AE98" i="20"/>
  <c r="AE99" i="20"/>
  <c r="AE100" i="20"/>
  <c r="AE101" i="20"/>
  <c r="AE102" i="20"/>
  <c r="AE103" i="20"/>
  <c r="AE104" i="20"/>
  <c r="AE105" i="20"/>
  <c r="AE106" i="20"/>
  <c r="AE107" i="20"/>
  <c r="AE108" i="20"/>
  <c r="AE109" i="20"/>
  <c r="AE110" i="20"/>
  <c r="AE111" i="20"/>
  <c r="AE112" i="20"/>
  <c r="AE113" i="20"/>
  <c r="AE114" i="20"/>
  <c r="AE115" i="20"/>
  <c r="AE116" i="20"/>
  <c r="AE117" i="20"/>
  <c r="AE118" i="20"/>
  <c r="AE119" i="20"/>
  <c r="AE120" i="20"/>
  <c r="AE121" i="20"/>
  <c r="AE122" i="20"/>
  <c r="AE123" i="20"/>
  <c r="AE124" i="20"/>
  <c r="AE125" i="20"/>
  <c r="AE126" i="20"/>
  <c r="AE127" i="20"/>
  <c r="AE128" i="20"/>
  <c r="AE129" i="20"/>
  <c r="AE130" i="20"/>
  <c r="AE131" i="20"/>
  <c r="AE132" i="20"/>
  <c r="AE133" i="20"/>
  <c r="AE134" i="20"/>
  <c r="AE135" i="20"/>
  <c r="AE136" i="20"/>
  <c r="AE137" i="20"/>
  <c r="AE138" i="20"/>
  <c r="AE139" i="20"/>
  <c r="AE140" i="20"/>
  <c r="AE141" i="20"/>
  <c r="AE142" i="20"/>
  <c r="AE143" i="20"/>
  <c r="AE144" i="20"/>
  <c r="AE145" i="20"/>
  <c r="AE146" i="20"/>
  <c r="AE147" i="20"/>
  <c r="AE148" i="20"/>
  <c r="AE149" i="20"/>
  <c r="AE150" i="20"/>
  <c r="AE151" i="20"/>
  <c r="AE152" i="20"/>
  <c r="AE153" i="20"/>
  <c r="AE154" i="20"/>
  <c r="AE155" i="20"/>
  <c r="AE156" i="20"/>
  <c r="AE157" i="20"/>
  <c r="AE158" i="20"/>
  <c r="AE159" i="20"/>
  <c r="AE160" i="20"/>
  <c r="AE161" i="20"/>
  <c r="AE162" i="20"/>
  <c r="AE163" i="20"/>
  <c r="AE164" i="20"/>
  <c r="AE165" i="20"/>
  <c r="AE166" i="20"/>
  <c r="AE167" i="20"/>
  <c r="AE168" i="20"/>
  <c r="AE169" i="20"/>
  <c r="AE170" i="20"/>
  <c r="AE171" i="20"/>
  <c r="AE172" i="20"/>
  <c r="AE173" i="20"/>
  <c r="AE174" i="20"/>
  <c r="AE175" i="20"/>
  <c r="AE176" i="20"/>
  <c r="AE177" i="20"/>
  <c r="AE178" i="20"/>
  <c r="AE179" i="20"/>
  <c r="AE180" i="20"/>
  <c r="AE181" i="20"/>
  <c r="AE182" i="20"/>
  <c r="AE183" i="20"/>
  <c r="AE184" i="20"/>
  <c r="AE185" i="20"/>
  <c r="AE186" i="20"/>
  <c r="AE187" i="20"/>
  <c r="AE188" i="20"/>
  <c r="AE189" i="20"/>
  <c r="AE190" i="20"/>
  <c r="AE191" i="20"/>
  <c r="AE192" i="20"/>
  <c r="AE193" i="20"/>
  <c r="AE194" i="20"/>
  <c r="AE195" i="20"/>
  <c r="AE196" i="20"/>
  <c r="AE197" i="20"/>
  <c r="AE198" i="20"/>
  <c r="AE199" i="20"/>
  <c r="AE200" i="20"/>
  <c r="AE201" i="20"/>
  <c r="AE202" i="20"/>
  <c r="AE203" i="20"/>
  <c r="AE204" i="20"/>
  <c r="AE205" i="20"/>
  <c r="AE206" i="20"/>
  <c r="AE207" i="20"/>
  <c r="AE208" i="20"/>
  <c r="AE209" i="20"/>
  <c r="AE210" i="20"/>
  <c r="AE211" i="20"/>
  <c r="AE212" i="20"/>
  <c r="AE213" i="20"/>
  <c r="AE214" i="20"/>
  <c r="AE215" i="20"/>
  <c r="AE216" i="20"/>
  <c r="AE217" i="20"/>
  <c r="AE218" i="20"/>
  <c r="AE219" i="20"/>
  <c r="AE220" i="20"/>
  <c r="AE221" i="20"/>
  <c r="AE222" i="20"/>
  <c r="AE223" i="20"/>
  <c r="AE224" i="20"/>
  <c r="AE225" i="20"/>
  <c r="AE226" i="20"/>
  <c r="AE227" i="20"/>
  <c r="AE228" i="20"/>
  <c r="AE229" i="20"/>
  <c r="AE230" i="20"/>
  <c r="AE231" i="20"/>
  <c r="AE232" i="20"/>
  <c r="AE233" i="20"/>
  <c r="AE234" i="20"/>
  <c r="AE235" i="20"/>
  <c r="AE236" i="20"/>
  <c r="AE237" i="20"/>
  <c r="AE238" i="20"/>
  <c r="AE239" i="20"/>
  <c r="AE240" i="20"/>
  <c r="AE241" i="20"/>
  <c r="AE242" i="20"/>
  <c r="AE243" i="20"/>
  <c r="AE244" i="20"/>
  <c r="AE245" i="20"/>
  <c r="AE246" i="20"/>
  <c r="AE247" i="20"/>
  <c r="AE248" i="20"/>
  <c r="AE249" i="20"/>
  <c r="AE250" i="20"/>
  <c r="AE251" i="20"/>
  <c r="AE252" i="20"/>
  <c r="AE253" i="20"/>
  <c r="AE254" i="20"/>
  <c r="AE255" i="20"/>
  <c r="AE256" i="20"/>
  <c r="AE257" i="20"/>
  <c r="AE258" i="20"/>
  <c r="AE259" i="20"/>
  <c r="AE260" i="20"/>
  <c r="AE261" i="20"/>
  <c r="AE262" i="20"/>
  <c r="AE263" i="20"/>
  <c r="AE264" i="20"/>
  <c r="AE265" i="20"/>
  <c r="AE266" i="20"/>
  <c r="AE267" i="20"/>
  <c r="AE268" i="20"/>
  <c r="AE269" i="20"/>
  <c r="AE270" i="20"/>
  <c r="AE271" i="20"/>
  <c r="AE272" i="20"/>
  <c r="AE273" i="20"/>
  <c r="AE274" i="20"/>
  <c r="AE275" i="20"/>
  <c r="AE276" i="20"/>
  <c r="AE277" i="20"/>
  <c r="AE278" i="20"/>
  <c r="AE279" i="20"/>
  <c r="AE280" i="20"/>
  <c r="AE281" i="20"/>
  <c r="AE282" i="20"/>
  <c r="AE283" i="20"/>
  <c r="AE284" i="20"/>
  <c r="AE285" i="20"/>
  <c r="AE286" i="20"/>
  <c r="AE287" i="20"/>
  <c r="AE288" i="20"/>
  <c r="AE289" i="20"/>
  <c r="AE290" i="20"/>
  <c r="AE291" i="20"/>
  <c r="AE292" i="20"/>
  <c r="AE293" i="20"/>
  <c r="AE294" i="20"/>
  <c r="AE295" i="20"/>
  <c r="AE296" i="20"/>
  <c r="AE297" i="20"/>
  <c r="AE298" i="20"/>
  <c r="AE299" i="20"/>
  <c r="AE300" i="20"/>
  <c r="AE301" i="20"/>
  <c r="AE302" i="20"/>
  <c r="AE303" i="20"/>
  <c r="AE304" i="20"/>
  <c r="AE305" i="20"/>
  <c r="AE306" i="20"/>
  <c r="AE307" i="20"/>
  <c r="AE308" i="20"/>
  <c r="AE309" i="20"/>
  <c r="AE310" i="20"/>
  <c r="AE311" i="20"/>
  <c r="AE312" i="20"/>
  <c r="AE313" i="20"/>
  <c r="AE314" i="20"/>
  <c r="AE315" i="20"/>
  <c r="AE316" i="20"/>
  <c r="AE317" i="20"/>
  <c r="AE318" i="20"/>
  <c r="AE319" i="20"/>
  <c r="AE320" i="20"/>
  <c r="AE321" i="20"/>
  <c r="AE322" i="20"/>
  <c r="AE323" i="20"/>
  <c r="AE324" i="20"/>
  <c r="AE325" i="20"/>
  <c r="AE326" i="20"/>
  <c r="AE327" i="20"/>
  <c r="AE328" i="20"/>
  <c r="AE329" i="20"/>
  <c r="AE330" i="20"/>
  <c r="AE331" i="20"/>
  <c r="AE332" i="20"/>
  <c r="AE333" i="20"/>
  <c r="AE334" i="20"/>
  <c r="AE335" i="20"/>
  <c r="AE336" i="20"/>
  <c r="AE337" i="20"/>
  <c r="AE338" i="20"/>
  <c r="AE339" i="20"/>
  <c r="AE340" i="20"/>
  <c r="AE341" i="20"/>
  <c r="AE342" i="20"/>
  <c r="AE343" i="20"/>
  <c r="AE344" i="20"/>
  <c r="AE345" i="20"/>
  <c r="AE346" i="20"/>
  <c r="AE347" i="20"/>
  <c r="AE348" i="20"/>
  <c r="AE349" i="20"/>
  <c r="AE350" i="20"/>
  <c r="AE351" i="20"/>
  <c r="AE352" i="20"/>
  <c r="AE353" i="20"/>
  <c r="AE354" i="20"/>
  <c r="AE355" i="20"/>
  <c r="AE356" i="20"/>
  <c r="AE357" i="20"/>
  <c r="AE358" i="20"/>
  <c r="AE359" i="20"/>
  <c r="AE360" i="20"/>
  <c r="AE361" i="20"/>
  <c r="AE362" i="20"/>
  <c r="AE363" i="20"/>
  <c r="AE364" i="20"/>
  <c r="AE365" i="20"/>
  <c r="AE366" i="20"/>
  <c r="AE367" i="20"/>
  <c r="AE368" i="20"/>
  <c r="AE369" i="20"/>
  <c r="AE370" i="20"/>
  <c r="AE371" i="20"/>
  <c r="AE372" i="20"/>
  <c r="AE373" i="20"/>
  <c r="AE374" i="20"/>
  <c r="AE375" i="20"/>
  <c r="AE376" i="20"/>
  <c r="AE377" i="20"/>
  <c r="AE378" i="20"/>
  <c r="AE379" i="20"/>
  <c r="AE380" i="20"/>
  <c r="AE381" i="20"/>
  <c r="AE382" i="20"/>
  <c r="AE383" i="20"/>
  <c r="AE384" i="20"/>
  <c r="AE385" i="20"/>
  <c r="AE386" i="20"/>
  <c r="AE387" i="20"/>
  <c r="AE388" i="20"/>
  <c r="AE389" i="20"/>
  <c r="AE390" i="20"/>
  <c r="AE391" i="20"/>
  <c r="AE392" i="20"/>
  <c r="AE393" i="20"/>
  <c r="AE394" i="20"/>
  <c r="AE395" i="20"/>
  <c r="AE396" i="20"/>
  <c r="AE397" i="20"/>
  <c r="AE398" i="20"/>
  <c r="AE399" i="20"/>
  <c r="AE400" i="20"/>
  <c r="G2" i="13" l="1"/>
  <c r="S11" i="14" l="1"/>
  <c r="I3" i="13"/>
  <c r="I4" i="13"/>
  <c r="I5" i="13"/>
  <c r="I6" i="13"/>
  <c r="I7" i="13"/>
  <c r="I8" i="13"/>
  <c r="I9" i="13"/>
  <c r="I10" i="13"/>
  <c r="I11" i="13"/>
  <c r="I12" i="13"/>
  <c r="I13" i="13"/>
  <c r="I14" i="13"/>
  <c r="I15" i="13"/>
  <c r="I16" i="13"/>
  <c r="I17" i="13"/>
  <c r="I18" i="13"/>
  <c r="I19" i="13"/>
  <c r="I20" i="13"/>
  <c r="I21" i="13"/>
  <c r="I22" i="13"/>
  <c r="I23" i="13"/>
  <c r="I24" i="13"/>
  <c r="I25" i="13"/>
  <c r="I26" i="13"/>
  <c r="I27" i="13"/>
  <c r="I28" i="13"/>
  <c r="I29" i="13"/>
  <c r="I30" i="13"/>
  <c r="I31" i="13"/>
  <c r="I32" i="13"/>
  <c r="I33" i="13"/>
  <c r="I34" i="13"/>
  <c r="I35" i="13"/>
  <c r="I36" i="13"/>
  <c r="I37" i="13"/>
  <c r="I38" i="13"/>
  <c r="I39" i="13"/>
  <c r="I40" i="13"/>
  <c r="I41" i="13"/>
  <c r="I42" i="13"/>
  <c r="I43" i="13"/>
  <c r="I44" i="13"/>
  <c r="I45" i="13"/>
  <c r="I46" i="13"/>
  <c r="I47" i="13"/>
  <c r="I48" i="13"/>
  <c r="I49" i="13"/>
  <c r="I50" i="13"/>
  <c r="I51" i="13"/>
  <c r="I52" i="13"/>
  <c r="I53" i="13"/>
  <c r="I54" i="13"/>
  <c r="I55" i="13"/>
  <c r="I56" i="13"/>
  <c r="I57" i="13"/>
  <c r="I58" i="13"/>
  <c r="I59" i="13"/>
  <c r="I60" i="13"/>
  <c r="I61" i="13"/>
  <c r="I62" i="13"/>
  <c r="I63" i="13"/>
  <c r="I64" i="13"/>
  <c r="I65" i="13"/>
  <c r="I66" i="13"/>
  <c r="I67" i="13"/>
  <c r="I68" i="13"/>
  <c r="I69" i="13"/>
  <c r="I70" i="13"/>
  <c r="I71" i="13"/>
  <c r="I72" i="13"/>
  <c r="I73" i="13"/>
  <c r="I74" i="13"/>
  <c r="I75" i="13"/>
  <c r="I76" i="13"/>
  <c r="I77" i="13"/>
  <c r="I78" i="13"/>
  <c r="I79" i="13"/>
  <c r="I80" i="13"/>
  <c r="I81" i="13"/>
  <c r="I82" i="13"/>
  <c r="I83" i="13"/>
  <c r="I84" i="13"/>
  <c r="I85" i="13"/>
  <c r="I86" i="13"/>
  <c r="I87" i="13"/>
  <c r="I88" i="13"/>
  <c r="I89" i="13"/>
  <c r="I90" i="13"/>
  <c r="I91" i="13"/>
  <c r="I92" i="13"/>
  <c r="I93" i="13"/>
  <c r="I94" i="13"/>
  <c r="I95" i="13"/>
  <c r="I96" i="13"/>
  <c r="I97" i="13"/>
  <c r="I98" i="13"/>
  <c r="I99" i="13"/>
  <c r="I100" i="13"/>
  <c r="H3" i="13"/>
  <c r="H4" i="13"/>
  <c r="H5" i="13"/>
  <c r="H6" i="13"/>
  <c r="H7" i="13"/>
  <c r="H8" i="13"/>
  <c r="H9" i="13"/>
  <c r="H10" i="13"/>
  <c r="H11" i="13"/>
  <c r="H12" i="13"/>
  <c r="H13" i="13"/>
  <c r="H14" i="13"/>
  <c r="H15" i="13"/>
  <c r="H16" i="13"/>
  <c r="H17" i="13"/>
  <c r="H18" i="13"/>
  <c r="H19" i="13"/>
  <c r="H20" i="13"/>
  <c r="H21" i="13"/>
  <c r="H22" i="13"/>
  <c r="H23" i="13"/>
  <c r="H24" i="13"/>
  <c r="H25" i="13"/>
  <c r="H26" i="13"/>
  <c r="H27" i="13"/>
  <c r="H28" i="13"/>
  <c r="H29" i="13"/>
  <c r="H30" i="13"/>
  <c r="H31" i="13"/>
  <c r="H32" i="13"/>
  <c r="H33" i="13"/>
  <c r="H34" i="13"/>
  <c r="H35" i="13"/>
  <c r="H36" i="13"/>
  <c r="H37" i="13"/>
  <c r="H38" i="13"/>
  <c r="H39" i="13"/>
  <c r="H40" i="13"/>
  <c r="H41" i="13"/>
  <c r="H42" i="13"/>
  <c r="H43" i="13"/>
  <c r="H44" i="13"/>
  <c r="H45" i="13"/>
  <c r="H46" i="13"/>
  <c r="H47" i="13"/>
  <c r="H48" i="13"/>
  <c r="H49" i="13"/>
  <c r="H50" i="13"/>
  <c r="H51" i="13"/>
  <c r="H52" i="13"/>
  <c r="H53" i="13"/>
  <c r="H54" i="13"/>
  <c r="H55" i="13"/>
  <c r="H56" i="13"/>
  <c r="H57" i="13"/>
  <c r="H58" i="13"/>
  <c r="H59" i="13"/>
  <c r="H60" i="13"/>
  <c r="H61" i="13"/>
  <c r="H62" i="13"/>
  <c r="H63" i="13"/>
  <c r="H64" i="13"/>
  <c r="H65" i="13"/>
  <c r="H66" i="13"/>
  <c r="H67" i="13"/>
  <c r="H68" i="13"/>
  <c r="H69" i="13"/>
  <c r="H70" i="13"/>
  <c r="H71" i="13"/>
  <c r="H72" i="13"/>
  <c r="H73" i="13"/>
  <c r="H74" i="13"/>
  <c r="H75" i="13"/>
  <c r="H76" i="13"/>
  <c r="H77" i="13"/>
  <c r="H78" i="13"/>
  <c r="H79" i="13"/>
  <c r="H80" i="13"/>
  <c r="H81" i="13"/>
  <c r="H82" i="13"/>
  <c r="H83" i="13"/>
  <c r="H84" i="13"/>
  <c r="H85" i="13"/>
  <c r="H86" i="13"/>
  <c r="H87" i="13"/>
  <c r="H88" i="13"/>
  <c r="H89" i="13"/>
  <c r="H90" i="13"/>
  <c r="H91" i="13"/>
  <c r="H92" i="13"/>
  <c r="H93" i="13"/>
  <c r="H94" i="13"/>
  <c r="H95" i="13"/>
  <c r="H96" i="13"/>
  <c r="H97" i="13"/>
  <c r="H98" i="13"/>
  <c r="H99" i="13"/>
  <c r="H100" i="13"/>
  <c r="I2" i="13"/>
  <c r="J2" i="13" s="1"/>
  <c r="K2" i="13" s="1"/>
  <c r="H2" i="13"/>
  <c r="G3" i="13"/>
  <c r="G4" i="13"/>
  <c r="G5" i="13"/>
  <c r="G6" i="13"/>
  <c r="G7" i="13"/>
  <c r="G8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38" i="13"/>
  <c r="G39" i="13"/>
  <c r="G40" i="13"/>
  <c r="G41" i="13"/>
  <c r="G42" i="13"/>
  <c r="G43" i="13"/>
  <c r="G44" i="13"/>
  <c r="G45" i="13"/>
  <c r="G46" i="13"/>
  <c r="G47" i="13"/>
  <c r="G48" i="13"/>
  <c r="G49" i="13"/>
  <c r="G50" i="13"/>
  <c r="G51" i="13"/>
  <c r="G52" i="13"/>
  <c r="G53" i="13"/>
  <c r="G54" i="13"/>
  <c r="G55" i="13"/>
  <c r="G56" i="13"/>
  <c r="G57" i="13"/>
  <c r="G58" i="13"/>
  <c r="G59" i="13"/>
  <c r="G60" i="13"/>
  <c r="G61" i="13"/>
  <c r="G62" i="13"/>
  <c r="G63" i="13"/>
  <c r="G64" i="13"/>
  <c r="G65" i="13"/>
  <c r="G66" i="13"/>
  <c r="G67" i="13"/>
  <c r="G68" i="13"/>
  <c r="G69" i="13"/>
  <c r="G70" i="13"/>
  <c r="G71" i="13"/>
  <c r="G72" i="13"/>
  <c r="G73" i="13"/>
  <c r="G74" i="13"/>
  <c r="G75" i="13"/>
  <c r="G76" i="13"/>
  <c r="G77" i="13"/>
  <c r="G78" i="13"/>
  <c r="G79" i="13"/>
  <c r="G80" i="13"/>
  <c r="G81" i="13"/>
  <c r="G82" i="13"/>
  <c r="G83" i="13"/>
  <c r="G84" i="13"/>
  <c r="G85" i="13"/>
  <c r="G86" i="13"/>
  <c r="G87" i="13"/>
  <c r="G88" i="13"/>
  <c r="G89" i="13"/>
  <c r="G90" i="13"/>
  <c r="G91" i="13"/>
  <c r="G92" i="13"/>
  <c r="G93" i="13"/>
  <c r="G94" i="13"/>
  <c r="G95" i="13"/>
  <c r="G96" i="13"/>
  <c r="G97" i="13"/>
  <c r="G98" i="13"/>
  <c r="G99" i="13"/>
  <c r="G100" i="13"/>
  <c r="J3" i="13"/>
  <c r="K3" i="13" s="1"/>
  <c r="J4" i="13"/>
  <c r="K4" i="13"/>
  <c r="J5" i="13"/>
  <c r="K5" i="13"/>
  <c r="J6" i="13"/>
  <c r="K6" i="13"/>
  <c r="J7" i="13"/>
  <c r="K7" i="13"/>
  <c r="J8" i="13"/>
  <c r="K8" i="13"/>
  <c r="J9" i="13"/>
  <c r="K9" i="13"/>
  <c r="J10" i="13"/>
  <c r="K10" i="13"/>
  <c r="J11" i="13"/>
  <c r="K11" i="13"/>
  <c r="J12" i="13"/>
  <c r="K12" i="13"/>
  <c r="J13" i="13"/>
  <c r="K13" i="13"/>
  <c r="J14" i="13"/>
  <c r="K14" i="13"/>
  <c r="J15" i="13"/>
  <c r="K15" i="13"/>
  <c r="J16" i="13"/>
  <c r="K16" i="13"/>
  <c r="J17" i="13"/>
  <c r="K17" i="13"/>
  <c r="J18" i="13"/>
  <c r="K18" i="13"/>
  <c r="J19" i="13"/>
  <c r="K19" i="13"/>
  <c r="J20" i="13"/>
  <c r="K20" i="13"/>
  <c r="J21" i="13"/>
  <c r="K21" i="13"/>
  <c r="J22" i="13"/>
  <c r="K22" i="13"/>
  <c r="J23" i="13"/>
  <c r="K23" i="13"/>
  <c r="J24" i="13"/>
  <c r="K24" i="13"/>
  <c r="J25" i="13"/>
  <c r="K25" i="13"/>
  <c r="J26" i="13"/>
  <c r="K26" i="13"/>
  <c r="J27" i="13"/>
  <c r="K27" i="13"/>
  <c r="J28" i="13"/>
  <c r="K28" i="13"/>
  <c r="J29" i="13"/>
  <c r="K29" i="13"/>
  <c r="J30" i="13"/>
  <c r="K30" i="13"/>
  <c r="J31" i="13"/>
  <c r="K31" i="13"/>
  <c r="J32" i="13"/>
  <c r="K32" i="13"/>
  <c r="J33" i="13"/>
  <c r="K33" i="13"/>
  <c r="J34" i="13"/>
  <c r="K34" i="13"/>
  <c r="J35" i="13"/>
  <c r="K35" i="13"/>
  <c r="J36" i="13"/>
  <c r="K36" i="13"/>
  <c r="J37" i="13"/>
  <c r="K37" i="13"/>
  <c r="J38" i="13"/>
  <c r="K38" i="13"/>
  <c r="J39" i="13"/>
  <c r="K39" i="13"/>
  <c r="J40" i="13"/>
  <c r="K40" i="13"/>
  <c r="J41" i="13"/>
  <c r="K41" i="13"/>
  <c r="J42" i="13"/>
  <c r="K42" i="13"/>
  <c r="J43" i="13"/>
  <c r="K43" i="13"/>
  <c r="J44" i="13"/>
  <c r="K44" i="13"/>
  <c r="J45" i="13"/>
  <c r="K45" i="13"/>
  <c r="J46" i="13"/>
  <c r="K46" i="13"/>
  <c r="J47" i="13"/>
  <c r="K47" i="13"/>
  <c r="J48" i="13"/>
  <c r="K48" i="13"/>
  <c r="J49" i="13"/>
  <c r="K49" i="13"/>
  <c r="J50" i="13"/>
  <c r="K50" i="13"/>
  <c r="J51" i="13"/>
  <c r="K51" i="13"/>
  <c r="J52" i="13"/>
  <c r="K52" i="13"/>
  <c r="J53" i="13"/>
  <c r="K53" i="13"/>
  <c r="J54" i="13"/>
  <c r="K54" i="13"/>
  <c r="J55" i="13"/>
  <c r="K55" i="13"/>
  <c r="J56" i="13"/>
  <c r="K56" i="13"/>
  <c r="J57" i="13"/>
  <c r="K57" i="13"/>
  <c r="J58" i="13"/>
  <c r="K58" i="13"/>
  <c r="J59" i="13"/>
  <c r="K59" i="13"/>
  <c r="J60" i="13"/>
  <c r="K60" i="13"/>
  <c r="J61" i="13"/>
  <c r="K61" i="13"/>
  <c r="J62" i="13"/>
  <c r="K62" i="13"/>
  <c r="J63" i="13"/>
  <c r="K63" i="13"/>
  <c r="J64" i="13"/>
  <c r="K64" i="13"/>
  <c r="J65" i="13"/>
  <c r="K65" i="13"/>
  <c r="J66" i="13"/>
  <c r="K66" i="13"/>
  <c r="J67" i="13"/>
  <c r="K67" i="13"/>
  <c r="J68" i="13"/>
  <c r="K68" i="13"/>
  <c r="J69" i="13"/>
  <c r="K69" i="13"/>
  <c r="J70" i="13"/>
  <c r="K70" i="13"/>
  <c r="J71" i="13"/>
  <c r="K71" i="13"/>
  <c r="J72" i="13"/>
  <c r="K72" i="13"/>
  <c r="J73" i="13"/>
  <c r="K73" i="13"/>
  <c r="J74" i="13"/>
  <c r="K74" i="13"/>
  <c r="J75" i="13"/>
  <c r="K75" i="13"/>
  <c r="J76" i="13"/>
  <c r="K76" i="13"/>
  <c r="J77" i="13"/>
  <c r="K77" i="13"/>
  <c r="J78" i="13"/>
  <c r="K78" i="13"/>
  <c r="J79" i="13"/>
  <c r="K79" i="13"/>
  <c r="J80" i="13"/>
  <c r="K80" i="13"/>
  <c r="J81" i="13"/>
  <c r="K81" i="13"/>
  <c r="J82" i="13"/>
  <c r="K82" i="13"/>
  <c r="J83" i="13"/>
  <c r="K83" i="13"/>
  <c r="J84" i="13"/>
  <c r="K84" i="13"/>
  <c r="J85" i="13"/>
  <c r="K85" i="13"/>
  <c r="J86" i="13"/>
  <c r="K86" i="13"/>
  <c r="J87" i="13"/>
  <c r="K87" i="13"/>
  <c r="J88" i="13"/>
  <c r="K88" i="13"/>
  <c r="J89" i="13"/>
  <c r="K89" i="13"/>
  <c r="J90" i="13"/>
  <c r="K90" i="13"/>
  <c r="J91" i="13"/>
  <c r="K91" i="13"/>
  <c r="J92" i="13"/>
  <c r="K92" i="13"/>
  <c r="J93" i="13"/>
  <c r="K93" i="13"/>
  <c r="J94" i="13"/>
  <c r="K94" i="13"/>
  <c r="J95" i="13"/>
  <c r="K95" i="13"/>
  <c r="J96" i="13"/>
  <c r="K96" i="13"/>
  <c r="J97" i="13"/>
  <c r="K97" i="13"/>
  <c r="J98" i="13"/>
  <c r="K98" i="13"/>
  <c r="J99" i="13"/>
  <c r="K99" i="13"/>
  <c r="J100" i="13"/>
  <c r="K100" i="13"/>
  <c r="Q45" i="20"/>
  <c r="Q46" i="20"/>
  <c r="Q47" i="20"/>
  <c r="Q48" i="20"/>
  <c r="Q49" i="20"/>
  <c r="Q50" i="20"/>
  <c r="Q51" i="20"/>
  <c r="Q52" i="20"/>
  <c r="Q53" i="20"/>
  <c r="Q54" i="20"/>
  <c r="Q55" i="20"/>
  <c r="Q56" i="20"/>
  <c r="Q57" i="20"/>
  <c r="Q58" i="20"/>
  <c r="Q59" i="20"/>
  <c r="Q60" i="20"/>
  <c r="Q61" i="20"/>
  <c r="Q62" i="20"/>
  <c r="Q63" i="20"/>
  <c r="Q64" i="20"/>
  <c r="Q65" i="20"/>
  <c r="Q66" i="20"/>
  <c r="Q67" i="20"/>
  <c r="Q68" i="20"/>
  <c r="Q69" i="20"/>
  <c r="Q70" i="20"/>
  <c r="Q71" i="20"/>
  <c r="Q72" i="20"/>
  <c r="Q73" i="20"/>
  <c r="Q74" i="20"/>
  <c r="Q75" i="20"/>
  <c r="Q76" i="20"/>
  <c r="Q77" i="20"/>
  <c r="Q78" i="20"/>
  <c r="Q79" i="20"/>
  <c r="Q80" i="20"/>
  <c r="Q81" i="20"/>
  <c r="Q82" i="20"/>
  <c r="Q83" i="20"/>
  <c r="Q84" i="20"/>
  <c r="Q85" i="20"/>
  <c r="Q86" i="20"/>
  <c r="Q87" i="20"/>
  <c r="Q88" i="20"/>
  <c r="Q89" i="20"/>
  <c r="Q90" i="20"/>
  <c r="Q91" i="20"/>
  <c r="Q92" i="20"/>
  <c r="Q93" i="20"/>
  <c r="Q94" i="20"/>
  <c r="Q95" i="20"/>
  <c r="Q96" i="20"/>
  <c r="Q97" i="20"/>
  <c r="Q98" i="20"/>
  <c r="Q99" i="20"/>
  <c r="Q100" i="20"/>
  <c r="Q101" i="20"/>
  <c r="Q102" i="20"/>
  <c r="Q103" i="20"/>
  <c r="Q104" i="20"/>
  <c r="Q105" i="20"/>
  <c r="Q106" i="20"/>
  <c r="Q107" i="20"/>
  <c r="Q108" i="20"/>
  <c r="Q109" i="20"/>
  <c r="Q110" i="20"/>
  <c r="Q111" i="20"/>
  <c r="Q112" i="20"/>
  <c r="Q113" i="20"/>
  <c r="Q114" i="20"/>
  <c r="Q115" i="20"/>
  <c r="Q116" i="20"/>
  <c r="Q117" i="20"/>
  <c r="Q118" i="20"/>
  <c r="Q119" i="20"/>
  <c r="Q120" i="20"/>
  <c r="Q121" i="20"/>
  <c r="Q122" i="20"/>
  <c r="Q123" i="20"/>
  <c r="Q124" i="20"/>
  <c r="Q125" i="20"/>
  <c r="Q126" i="20"/>
  <c r="Q127" i="20"/>
  <c r="Q128" i="20"/>
  <c r="Q129" i="20"/>
  <c r="Q130" i="20"/>
  <c r="Q131" i="20"/>
  <c r="Q132" i="20"/>
  <c r="Q133" i="20"/>
  <c r="Q134" i="20"/>
  <c r="Q135" i="20"/>
  <c r="Q136" i="20"/>
  <c r="Q137" i="20"/>
  <c r="Q138" i="20"/>
  <c r="Q139" i="20"/>
  <c r="Q140" i="20"/>
  <c r="Q141" i="20"/>
  <c r="Q142" i="20"/>
  <c r="Q143" i="20"/>
  <c r="Q144" i="20"/>
  <c r="Q145" i="20"/>
  <c r="Q146" i="20"/>
  <c r="Q147" i="20"/>
  <c r="Q148" i="20"/>
  <c r="Q149" i="20"/>
  <c r="Q150" i="20"/>
  <c r="Q151" i="20"/>
  <c r="Q152" i="20"/>
  <c r="Q153" i="20"/>
  <c r="Q154" i="20"/>
  <c r="Q155" i="20"/>
  <c r="Q156" i="20"/>
  <c r="Q157" i="20"/>
  <c r="Q158" i="20"/>
  <c r="Q159" i="20"/>
  <c r="Q160" i="20"/>
  <c r="Q161" i="20"/>
  <c r="Q162" i="20"/>
  <c r="Q163" i="20"/>
  <c r="Q164" i="20"/>
  <c r="Q165" i="20"/>
  <c r="Q166" i="20"/>
  <c r="Q167" i="20"/>
  <c r="Q168" i="20"/>
  <c r="Q169" i="20"/>
  <c r="Q170" i="20"/>
  <c r="Q171" i="20"/>
  <c r="Q172" i="20"/>
  <c r="Q173" i="20"/>
  <c r="Q174" i="20"/>
  <c r="Q175" i="20"/>
  <c r="Q176" i="20"/>
  <c r="Q177" i="20"/>
  <c r="Q178" i="20"/>
  <c r="Q179" i="20"/>
  <c r="Q180" i="20"/>
  <c r="Q181" i="20"/>
  <c r="Q182" i="20"/>
  <c r="Q183" i="20"/>
  <c r="Q184" i="20"/>
  <c r="Q185" i="20"/>
  <c r="Q186" i="20"/>
  <c r="Q187" i="20"/>
  <c r="Q188" i="20"/>
  <c r="Q189" i="20"/>
  <c r="Q190" i="20"/>
  <c r="Q191" i="20"/>
  <c r="Q192" i="20"/>
  <c r="Q193" i="20"/>
  <c r="Q194" i="20"/>
  <c r="Q195" i="20"/>
  <c r="Q196" i="20"/>
  <c r="Q197" i="20"/>
  <c r="Q198" i="20"/>
  <c r="Q199" i="20"/>
  <c r="Q200" i="20"/>
  <c r="Q201" i="20"/>
  <c r="Q202" i="20"/>
  <c r="Q203" i="20"/>
  <c r="Q204" i="20"/>
  <c r="Q205" i="20"/>
  <c r="Q206" i="20"/>
  <c r="Q207" i="20"/>
  <c r="Q208" i="20"/>
  <c r="Q209" i="20"/>
  <c r="Q210" i="20"/>
  <c r="Q211" i="20"/>
  <c r="Q212" i="20"/>
  <c r="Q213" i="20"/>
  <c r="Q214" i="20"/>
  <c r="Q215" i="20"/>
  <c r="Q216" i="20"/>
  <c r="Q217" i="20"/>
  <c r="Q218" i="20"/>
  <c r="Q219" i="20"/>
  <c r="Q220" i="20"/>
  <c r="Q221" i="20"/>
  <c r="Q222" i="20"/>
  <c r="Q223" i="20"/>
  <c r="Q224" i="20"/>
  <c r="Q225" i="20"/>
  <c r="Q226" i="20"/>
  <c r="Q227" i="20"/>
  <c r="Q228" i="20"/>
  <c r="Q229" i="20"/>
  <c r="Q230" i="20"/>
  <c r="Q231" i="20"/>
  <c r="Q232" i="20"/>
  <c r="Q233" i="20"/>
  <c r="Q234" i="20"/>
  <c r="Q235" i="20"/>
  <c r="Q236" i="20"/>
  <c r="Q237" i="20"/>
  <c r="Q238" i="20"/>
  <c r="Q239" i="20"/>
  <c r="Q240" i="20"/>
  <c r="Q241" i="20"/>
  <c r="Q242" i="20"/>
  <c r="Q243" i="20"/>
  <c r="Q244" i="20"/>
  <c r="Q245" i="20"/>
  <c r="Q246" i="20"/>
  <c r="Q247" i="20"/>
  <c r="Q248" i="20"/>
  <c r="Q249" i="20"/>
  <c r="Q250" i="20"/>
  <c r="Q251" i="20"/>
  <c r="Q252" i="20"/>
  <c r="Q253" i="20"/>
  <c r="Q254" i="20"/>
  <c r="Q255" i="20"/>
  <c r="Q256" i="20"/>
  <c r="Q257" i="20"/>
  <c r="Q258" i="20"/>
  <c r="Q259" i="20"/>
  <c r="Q260" i="20"/>
  <c r="Q261" i="20"/>
  <c r="Q262" i="20"/>
  <c r="Q263" i="20"/>
  <c r="Q264" i="20"/>
  <c r="Q265" i="20"/>
  <c r="Q266" i="20"/>
  <c r="Q267" i="20"/>
  <c r="Q268" i="20"/>
  <c r="Q269" i="20"/>
  <c r="Q270" i="20"/>
  <c r="Q271" i="20"/>
  <c r="Q272" i="20"/>
  <c r="Q273" i="20"/>
  <c r="Q274" i="20"/>
  <c r="Q275" i="20"/>
  <c r="Q276" i="20"/>
  <c r="Q277" i="20"/>
  <c r="Q278" i="20"/>
  <c r="Q279" i="20"/>
  <c r="Q280" i="20"/>
  <c r="Q281" i="20"/>
  <c r="Q282" i="20"/>
  <c r="Q283" i="20"/>
  <c r="Q284" i="20"/>
  <c r="Q285" i="20"/>
  <c r="Q286" i="20"/>
  <c r="Q287" i="20"/>
  <c r="Q288" i="20"/>
  <c r="Q289" i="20"/>
  <c r="Q290" i="20"/>
  <c r="Q291" i="20"/>
  <c r="Q292" i="20"/>
  <c r="Q293" i="20"/>
  <c r="Q294" i="20"/>
  <c r="Q295" i="20"/>
  <c r="Q296" i="20"/>
  <c r="Q297" i="20"/>
  <c r="Q298" i="20"/>
  <c r="Q299" i="20"/>
  <c r="Q300" i="20"/>
  <c r="Q301" i="20"/>
  <c r="Q302" i="20"/>
  <c r="Q303" i="20"/>
  <c r="Q304" i="20"/>
  <c r="Q305" i="20"/>
  <c r="Q306" i="20"/>
  <c r="Q307" i="20"/>
  <c r="Q308" i="20"/>
  <c r="Q309" i="20"/>
  <c r="Q310" i="20"/>
  <c r="Q311" i="20"/>
  <c r="Q312" i="20"/>
  <c r="Q313" i="20"/>
  <c r="Q314" i="20"/>
  <c r="Q315" i="20"/>
  <c r="Q316" i="20"/>
  <c r="Q317" i="20"/>
  <c r="Q318" i="20"/>
  <c r="Q319" i="20"/>
  <c r="Q320" i="20"/>
  <c r="Q321" i="20"/>
  <c r="Q322" i="20"/>
  <c r="Q323" i="20"/>
  <c r="Q324" i="20"/>
  <c r="Q325" i="20"/>
  <c r="Q326" i="20"/>
  <c r="Q327" i="20"/>
  <c r="Q328" i="20"/>
  <c r="Q329" i="20"/>
  <c r="Q330" i="20"/>
  <c r="Q331" i="20"/>
  <c r="Q332" i="20"/>
  <c r="Q333" i="20"/>
  <c r="Q334" i="20"/>
  <c r="Q335" i="20"/>
  <c r="Q336" i="20"/>
  <c r="Q337" i="20"/>
  <c r="Q338" i="20"/>
  <c r="Q339" i="20"/>
  <c r="Q340" i="20"/>
  <c r="Q341" i="20"/>
  <c r="Q342" i="20"/>
  <c r="Q343" i="20"/>
  <c r="Q344" i="20"/>
  <c r="Q345" i="20"/>
  <c r="Q346" i="20"/>
  <c r="Q347" i="20"/>
  <c r="Q348" i="20"/>
  <c r="Q349" i="20"/>
  <c r="Q350" i="20"/>
  <c r="Q351" i="20"/>
  <c r="Q352" i="20"/>
  <c r="Q353" i="20"/>
  <c r="Q354" i="20"/>
  <c r="Q355" i="20"/>
  <c r="Q356" i="20"/>
  <c r="Q357" i="20"/>
  <c r="Q358" i="20"/>
  <c r="Q359" i="20"/>
  <c r="Q360" i="20"/>
  <c r="Q361" i="20"/>
  <c r="Q362" i="20"/>
  <c r="Q363" i="20"/>
  <c r="Q364" i="20"/>
  <c r="Q365" i="20"/>
  <c r="Q366" i="20"/>
  <c r="Q367" i="20"/>
  <c r="Q368" i="20"/>
  <c r="Q369" i="20"/>
  <c r="Q370" i="20"/>
  <c r="Q371" i="20"/>
  <c r="Q372" i="20"/>
  <c r="Q373" i="20"/>
  <c r="Q374" i="20"/>
  <c r="Q375" i="20"/>
  <c r="Q376" i="20"/>
  <c r="Q377" i="20"/>
  <c r="Q378" i="20"/>
  <c r="Q379" i="20"/>
  <c r="Q380" i="20"/>
  <c r="Q381" i="20"/>
  <c r="Q382" i="20"/>
  <c r="Q383" i="20"/>
  <c r="Q384" i="20"/>
  <c r="Q385" i="20"/>
  <c r="Q386" i="20"/>
  <c r="Q387" i="20"/>
  <c r="Q388" i="20"/>
  <c r="Q389" i="20"/>
  <c r="Q390" i="20"/>
  <c r="Q391" i="20"/>
  <c r="Q392" i="20"/>
  <c r="Q393" i="20"/>
  <c r="Q394" i="20"/>
  <c r="Q395" i="20"/>
  <c r="Q396" i="20"/>
  <c r="Q397" i="20"/>
  <c r="Q398" i="20"/>
  <c r="Q399" i="20"/>
  <c r="Q400" i="20"/>
  <c r="O2" i="20"/>
  <c r="O3" i="20"/>
  <c r="O4" i="20"/>
  <c r="O5" i="20"/>
  <c r="O6" i="20"/>
  <c r="O7" i="20"/>
  <c r="O8" i="20"/>
  <c r="O9" i="20"/>
  <c r="O10" i="20"/>
  <c r="O11" i="20"/>
  <c r="O12" i="20"/>
  <c r="O13" i="20"/>
  <c r="O14" i="20"/>
  <c r="O15" i="20"/>
  <c r="O16" i="20"/>
  <c r="O17" i="20"/>
  <c r="O18" i="20"/>
  <c r="O19" i="20"/>
  <c r="O20" i="20"/>
  <c r="O21" i="20"/>
  <c r="O22" i="20"/>
  <c r="O23" i="20"/>
  <c r="O24" i="20"/>
  <c r="O25" i="20"/>
  <c r="O26" i="20"/>
  <c r="O27" i="20"/>
  <c r="O28" i="20"/>
  <c r="O29" i="20"/>
  <c r="O30" i="20"/>
  <c r="O31" i="20"/>
  <c r="O32" i="20"/>
  <c r="O33" i="20"/>
  <c r="O34" i="20"/>
  <c r="O35" i="20"/>
  <c r="O36" i="20"/>
  <c r="O37" i="20"/>
  <c r="O38" i="20"/>
  <c r="O39" i="20"/>
  <c r="O40" i="20"/>
  <c r="O41" i="20"/>
  <c r="O42" i="20"/>
  <c r="O43" i="20"/>
  <c r="O44" i="20"/>
  <c r="N2" i="20"/>
  <c r="N3" i="20"/>
  <c r="N4" i="20"/>
  <c r="N5" i="20"/>
  <c r="N6" i="20"/>
  <c r="N7" i="20"/>
  <c r="N8" i="20"/>
  <c r="N9" i="20"/>
  <c r="N10" i="20"/>
  <c r="N11" i="20"/>
  <c r="N12" i="20"/>
  <c r="N13" i="20"/>
  <c r="N14" i="20"/>
  <c r="N15" i="20"/>
  <c r="N16" i="20"/>
  <c r="N17" i="20"/>
  <c r="N18" i="20"/>
  <c r="N19" i="20"/>
  <c r="N20" i="20"/>
  <c r="N21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N34" i="20"/>
  <c r="N35" i="20"/>
  <c r="N36" i="20"/>
  <c r="N37" i="20"/>
  <c r="N38" i="20"/>
  <c r="N39" i="20"/>
  <c r="N40" i="20"/>
  <c r="N41" i="20"/>
  <c r="N42" i="20"/>
  <c r="N43" i="20"/>
  <c r="N44" i="20"/>
  <c r="P45" i="20"/>
  <c r="P50" i="20"/>
  <c r="P51" i="20"/>
  <c r="P52" i="20"/>
  <c r="P53" i="20"/>
  <c r="P57" i="20"/>
  <c r="P62" i="20"/>
  <c r="P63" i="20"/>
  <c r="P64" i="20"/>
  <c r="P65" i="20"/>
  <c r="P69" i="20"/>
  <c r="P73" i="20"/>
  <c r="P74" i="20"/>
  <c r="P75" i="20"/>
  <c r="P76" i="20"/>
  <c r="P77" i="20"/>
  <c r="P81" i="20"/>
  <c r="P85" i="20"/>
  <c r="P86" i="20"/>
  <c r="P87" i="20"/>
  <c r="P88" i="20"/>
  <c r="P89" i="20"/>
  <c r="P93" i="20"/>
  <c r="P97" i="20"/>
  <c r="P98" i="20"/>
  <c r="P99" i="20"/>
  <c r="P100" i="20"/>
  <c r="P101" i="20"/>
  <c r="P105" i="20"/>
  <c r="P109" i="20"/>
  <c r="P110" i="20"/>
  <c r="P111" i="20"/>
  <c r="P112" i="20"/>
  <c r="P113" i="20"/>
  <c r="P117" i="20"/>
  <c r="P118" i="20"/>
  <c r="P121" i="20"/>
  <c r="P122" i="20"/>
  <c r="P123" i="20"/>
  <c r="P124" i="20"/>
  <c r="P125" i="20"/>
  <c r="P129" i="20"/>
  <c r="P133" i="20"/>
  <c r="P134" i="20"/>
  <c r="P135" i="20"/>
  <c r="P136" i="20"/>
  <c r="P137" i="20"/>
  <c r="P141" i="20"/>
  <c r="P145" i="20"/>
  <c r="P146" i="20"/>
  <c r="P147" i="20"/>
  <c r="P148" i="20"/>
  <c r="P149" i="20"/>
  <c r="P153" i="20"/>
  <c r="P158" i="20"/>
  <c r="P159" i="20"/>
  <c r="P160" i="20"/>
  <c r="P161" i="20"/>
  <c r="P165" i="20"/>
  <c r="P169" i="20"/>
  <c r="P170" i="20"/>
  <c r="P171" i="20"/>
  <c r="P172" i="20"/>
  <c r="P173" i="20"/>
  <c r="P182" i="20"/>
  <c r="P183" i="20"/>
  <c r="P184" i="20"/>
  <c r="P185" i="20"/>
  <c r="P189" i="20"/>
  <c r="P194" i="20"/>
  <c r="P195" i="20"/>
  <c r="P196" i="20"/>
  <c r="P197" i="20"/>
  <c r="P201" i="20"/>
  <c r="P206" i="20"/>
  <c r="P207" i="20"/>
  <c r="P208" i="20"/>
  <c r="P209" i="20"/>
  <c r="P218" i="20"/>
  <c r="P219" i="20"/>
  <c r="P220" i="20"/>
  <c r="P221" i="20"/>
  <c r="P230" i="20"/>
  <c r="P231" i="20"/>
  <c r="P232" i="20"/>
  <c r="P233" i="20"/>
  <c r="P241" i="20"/>
  <c r="P242" i="20"/>
  <c r="P243" i="20"/>
  <c r="P244" i="20"/>
  <c r="P245" i="20"/>
  <c r="P254" i="20"/>
  <c r="P255" i="20"/>
  <c r="P256" i="20"/>
  <c r="P257" i="20"/>
  <c r="P266" i="20"/>
  <c r="P267" i="20"/>
  <c r="P268" i="20"/>
  <c r="P269" i="20"/>
  <c r="P276" i="20"/>
  <c r="P277" i="20"/>
  <c r="P278" i="20"/>
  <c r="P279" i="20"/>
  <c r="P280" i="20"/>
  <c r="P281" i="20"/>
  <c r="P289" i="20"/>
  <c r="P290" i="20"/>
  <c r="P291" i="20"/>
  <c r="P292" i="20"/>
  <c r="P293" i="20"/>
  <c r="P301" i="20"/>
  <c r="P302" i="20"/>
  <c r="P303" i="20"/>
  <c r="P304" i="20"/>
  <c r="P305" i="20"/>
  <c r="P313" i="20"/>
  <c r="P314" i="20"/>
  <c r="P315" i="20"/>
  <c r="P316" i="20"/>
  <c r="P317" i="20"/>
  <c r="P325" i="20"/>
  <c r="P326" i="20"/>
  <c r="P327" i="20"/>
  <c r="P328" i="20"/>
  <c r="P329" i="20"/>
  <c r="P337" i="20"/>
  <c r="P338" i="20"/>
  <c r="P339" i="20"/>
  <c r="P340" i="20"/>
  <c r="P341" i="20"/>
  <c r="P345" i="20"/>
  <c r="P350" i="20"/>
  <c r="P351" i="20"/>
  <c r="P352" i="20"/>
  <c r="P353" i="20"/>
  <c r="P362" i="20"/>
  <c r="P363" i="20"/>
  <c r="P364" i="20"/>
  <c r="P365" i="20"/>
  <c r="P373" i="20"/>
  <c r="P374" i="20"/>
  <c r="P375" i="20"/>
  <c r="P376" i="20"/>
  <c r="P377" i="20"/>
  <c r="P386" i="20"/>
  <c r="P387" i="20"/>
  <c r="P388" i="20"/>
  <c r="P389" i="20"/>
  <c r="P393" i="20"/>
  <c r="P398" i="20"/>
  <c r="P399" i="20"/>
  <c r="P400" i="20"/>
  <c r="P41" i="20" l="1"/>
  <c r="Q41" i="20" s="1"/>
  <c r="P29" i="20"/>
  <c r="Q29" i="20" s="1"/>
  <c r="P17" i="20"/>
  <c r="Q17" i="20" s="1"/>
  <c r="P5" i="20"/>
  <c r="Q5" i="20" s="1"/>
  <c r="P33" i="20"/>
  <c r="Q33" i="20" s="1"/>
  <c r="P21" i="20"/>
  <c r="Q21" i="20" s="1"/>
  <c r="P9" i="20"/>
  <c r="Q9" i="20" s="1"/>
  <c r="P40" i="20"/>
  <c r="Q40" i="20" s="1"/>
  <c r="P28" i="20"/>
  <c r="Q28" i="20" s="1"/>
  <c r="P16" i="20"/>
  <c r="Q16" i="20" s="1"/>
  <c r="P4" i="20"/>
  <c r="Q4" i="20" s="1"/>
  <c r="P3" i="20"/>
  <c r="Q3" i="20" s="1"/>
  <c r="P27" i="20"/>
  <c r="Q27" i="20" s="1"/>
  <c r="P39" i="20"/>
  <c r="Q39" i="20" s="1"/>
  <c r="P15" i="20"/>
  <c r="Q15" i="20" s="1"/>
  <c r="P336" i="20"/>
  <c r="P300" i="20"/>
  <c r="P144" i="20"/>
  <c r="P120" i="20"/>
  <c r="P108" i="20"/>
  <c r="P84" i="20"/>
  <c r="P395" i="20"/>
  <c r="P383" i="20"/>
  <c r="P371" i="20"/>
  <c r="P359" i="20"/>
  <c r="P335" i="20"/>
  <c r="P323" i="20"/>
  <c r="P311" i="20"/>
  <c r="P299" i="20"/>
  <c r="P287" i="20"/>
  <c r="P275" i="20"/>
  <c r="P251" i="20"/>
  <c r="P239" i="20"/>
  <c r="P227" i="20"/>
  <c r="P215" i="20"/>
  <c r="P203" i="20"/>
  <c r="P191" i="20"/>
  <c r="P179" i="20"/>
  <c r="P167" i="20"/>
  <c r="P155" i="20"/>
  <c r="P143" i="20"/>
  <c r="P131" i="20"/>
  <c r="P119" i="20"/>
  <c r="P107" i="20"/>
  <c r="P95" i="20"/>
  <c r="P83" i="20"/>
  <c r="P71" i="20"/>
  <c r="P59" i="20"/>
  <c r="P47" i="20"/>
  <c r="P35" i="20"/>
  <c r="Q35" i="20" s="1"/>
  <c r="P23" i="20"/>
  <c r="Q23" i="20" s="1"/>
  <c r="P11" i="20"/>
  <c r="Q11" i="20" s="1"/>
  <c r="P372" i="20"/>
  <c r="P348" i="20"/>
  <c r="P264" i="20"/>
  <c r="P252" i="20"/>
  <c r="P228" i="20"/>
  <c r="P72" i="20"/>
  <c r="P390" i="20"/>
  <c r="P378" i="20"/>
  <c r="P366" i="20"/>
  <c r="P354" i="20"/>
  <c r="P342" i="20"/>
  <c r="P330" i="20"/>
  <c r="P318" i="20"/>
  <c r="P306" i="20"/>
  <c r="P282" i="20"/>
  <c r="P270" i="20"/>
  <c r="P258" i="20"/>
  <c r="P246" i="20"/>
  <c r="P234" i="20"/>
  <c r="P222" i="20"/>
  <c r="P210" i="20"/>
  <c r="P186" i="20"/>
  <c r="P174" i="20"/>
  <c r="P162" i="20"/>
  <c r="P150" i="20"/>
  <c r="P138" i="20"/>
  <c r="P126" i="20"/>
  <c r="P114" i="20"/>
  <c r="P90" i="20"/>
  <c r="P78" i="20"/>
  <c r="P66" i="20"/>
  <c r="P42" i="20"/>
  <c r="Q42" i="20" s="1"/>
  <c r="P30" i="20"/>
  <c r="Q30" i="20" s="1"/>
  <c r="P18" i="20"/>
  <c r="Q18" i="20" s="1"/>
  <c r="P6" i="20"/>
  <c r="Q6" i="20" s="1"/>
  <c r="P26" i="20"/>
  <c r="Q26" i="20" s="1"/>
  <c r="P38" i="20"/>
  <c r="Q38" i="20" s="1"/>
  <c r="P14" i="20"/>
  <c r="Q14" i="20" s="1"/>
  <c r="P347" i="20"/>
  <c r="P263" i="20"/>
  <c r="P357" i="20"/>
  <c r="P297" i="20"/>
  <c r="P261" i="20"/>
  <c r="P225" i="20"/>
  <c r="P213" i="20"/>
  <c r="P295" i="20"/>
  <c r="P247" i="20"/>
  <c r="P103" i="20"/>
  <c r="P55" i="20"/>
  <c r="P294" i="20"/>
  <c r="P198" i="20"/>
  <c r="P102" i="20"/>
  <c r="P54" i="20"/>
  <c r="P397" i="20"/>
  <c r="P385" i="20"/>
  <c r="P361" i="20"/>
  <c r="P349" i="20"/>
  <c r="P253" i="20"/>
  <c r="P2" i="20"/>
  <c r="P391" i="20"/>
  <c r="P379" i="20"/>
  <c r="P367" i="20"/>
  <c r="P355" i="20"/>
  <c r="P343" i="20"/>
  <c r="P331" i="20"/>
  <c r="P319" i="20"/>
  <c r="P307" i="20"/>
  <c r="P283" i="20"/>
  <c r="P271" i="20"/>
  <c r="P259" i="20"/>
  <c r="P235" i="20"/>
  <c r="P223" i="20"/>
  <c r="P211" i="20"/>
  <c r="P199" i="20"/>
  <c r="P187" i="20"/>
  <c r="P175" i="20"/>
  <c r="P163" i="20"/>
  <c r="P151" i="20"/>
  <c r="P139" i="20"/>
  <c r="P127" i="20"/>
  <c r="P115" i="20"/>
  <c r="P91" i="20"/>
  <c r="P79" i="20"/>
  <c r="P67" i="20"/>
  <c r="P43" i="20"/>
  <c r="Q43" i="20" s="1"/>
  <c r="P31" i="20"/>
  <c r="Q31" i="20" s="1"/>
  <c r="P19" i="20"/>
  <c r="Q19" i="20" s="1"/>
  <c r="P7" i="20"/>
  <c r="Q7" i="20" s="1"/>
  <c r="P369" i="20"/>
  <c r="P321" i="20"/>
  <c r="P285" i="20"/>
  <c r="P273" i="20"/>
  <c r="P392" i="20"/>
  <c r="P380" i="20"/>
  <c r="P368" i="20"/>
  <c r="P356" i="20"/>
  <c r="P344" i="20"/>
  <c r="P332" i="20"/>
  <c r="P320" i="20"/>
  <c r="P308" i="20"/>
  <c r="P296" i="20"/>
  <c r="P284" i="20"/>
  <c r="P272" i="20"/>
  <c r="P260" i="20"/>
  <c r="P248" i="20"/>
  <c r="P236" i="20"/>
  <c r="P224" i="20"/>
  <c r="P212" i="20"/>
  <c r="P200" i="20"/>
  <c r="P188" i="20"/>
  <c r="P176" i="20"/>
  <c r="P164" i="20"/>
  <c r="P152" i="20"/>
  <c r="P140" i="20"/>
  <c r="P128" i="20"/>
  <c r="P116" i="20"/>
  <c r="P104" i="20"/>
  <c r="P92" i="20"/>
  <c r="P80" i="20"/>
  <c r="P68" i="20"/>
  <c r="P56" i="20"/>
  <c r="P44" i="20"/>
  <c r="Q44" i="20" s="1"/>
  <c r="P32" i="20"/>
  <c r="Q32" i="20" s="1"/>
  <c r="P20" i="20"/>
  <c r="Q20" i="20" s="1"/>
  <c r="P8" i="20"/>
  <c r="Q8" i="20" s="1"/>
  <c r="P229" i="20"/>
  <c r="P205" i="20"/>
  <c r="P181" i="20"/>
  <c r="P157" i="20"/>
  <c r="P61" i="20"/>
  <c r="P49" i="20"/>
  <c r="P37" i="20"/>
  <c r="Q37" i="20" s="1"/>
  <c r="P25" i="20"/>
  <c r="Q25" i="20" s="1"/>
  <c r="P13" i="20"/>
  <c r="Q13" i="20" s="1"/>
  <c r="P265" i="20"/>
  <c r="P217" i="20"/>
  <c r="P193" i="20"/>
  <c r="P346" i="20"/>
  <c r="P46" i="20"/>
  <c r="P312" i="20"/>
  <c r="P216" i="20"/>
  <c r="P204" i="20"/>
  <c r="P192" i="20"/>
  <c r="P180" i="20"/>
  <c r="P168" i="20"/>
  <c r="P156" i="20"/>
  <c r="P132" i="20"/>
  <c r="P96" i="20"/>
  <c r="P60" i="20"/>
  <c r="P48" i="20"/>
  <c r="P36" i="20"/>
  <c r="Q36" i="20" s="1"/>
  <c r="P24" i="20"/>
  <c r="Q24" i="20" s="1"/>
  <c r="P12" i="20"/>
  <c r="Q12" i="20" s="1"/>
  <c r="P360" i="20"/>
  <c r="P288" i="20"/>
  <c r="P396" i="20"/>
  <c r="P324" i="20"/>
  <c r="P240" i="20"/>
  <c r="P384" i="20"/>
  <c r="P394" i="20"/>
  <c r="P382" i="20"/>
  <c r="P370" i="20"/>
  <c r="P358" i="20"/>
  <c r="P334" i="20"/>
  <c r="P322" i="20"/>
  <c r="P310" i="20"/>
  <c r="P298" i="20"/>
  <c r="P286" i="20"/>
  <c r="P274" i="20"/>
  <c r="P262" i="20"/>
  <c r="P250" i="20"/>
  <c r="P238" i="20"/>
  <c r="P226" i="20"/>
  <c r="P214" i="20"/>
  <c r="P202" i="20"/>
  <c r="P190" i="20"/>
  <c r="P178" i="20"/>
  <c r="P166" i="20"/>
  <c r="P154" i="20"/>
  <c r="P142" i="20"/>
  <c r="P130" i="20"/>
  <c r="P106" i="20"/>
  <c r="P94" i="20"/>
  <c r="P82" i="20"/>
  <c r="P70" i="20"/>
  <c r="P58" i="20"/>
  <c r="P34" i="20"/>
  <c r="Q34" i="20" s="1"/>
  <c r="P22" i="20"/>
  <c r="Q22" i="20" s="1"/>
  <c r="P10" i="20"/>
  <c r="Q10" i="20" s="1"/>
  <c r="P381" i="20"/>
  <c r="P333" i="20"/>
  <c r="P309" i="20"/>
  <c r="P249" i="20"/>
  <c r="P237" i="20"/>
  <c r="P177" i="20"/>
  <c r="M54" i="9" l="1"/>
  <c r="M55" i="9"/>
  <c r="M56" i="9"/>
  <c r="M14" i="9"/>
  <c r="M12" i="9"/>
  <c r="M62" i="9"/>
  <c r="M63" i="9"/>
  <c r="M64" i="9"/>
  <c r="M65" i="9"/>
  <c r="M66" i="9"/>
  <c r="M58" i="9"/>
  <c r="M7" i="9"/>
  <c r="M4" i="9"/>
  <c r="M29" i="9"/>
  <c r="M26" i="9"/>
  <c r="M27" i="9"/>
  <c r="M28" i="9"/>
  <c r="M15" i="9"/>
  <c r="M44" i="9"/>
  <c r="M45" i="9"/>
  <c r="M61" i="9"/>
  <c r="M18" i="9"/>
  <c r="M19" i="9"/>
  <c r="M20" i="9"/>
  <c r="M21" i="9"/>
  <c r="M22" i="9"/>
  <c r="M5" i="9"/>
  <c r="M49" i="9"/>
  <c r="M8" i="9"/>
  <c r="M9" i="9"/>
  <c r="M10" i="9"/>
  <c r="M59" i="9"/>
  <c r="M16" i="9"/>
  <c r="M39" i="9"/>
  <c r="M40" i="9"/>
  <c r="M41" i="9"/>
  <c r="M42" i="9"/>
  <c r="M43" i="9"/>
  <c r="M11" i="9"/>
  <c r="M60" i="9"/>
  <c r="M23" i="9"/>
  <c r="M24" i="9"/>
  <c r="M37" i="9"/>
  <c r="M38" i="9"/>
  <c r="M47" i="9"/>
  <c r="M3" i="9"/>
  <c r="M46" i="9"/>
  <c r="M50" i="9"/>
  <c r="M51" i="9"/>
  <c r="M52" i="9"/>
  <c r="M53" i="9"/>
  <c r="M32" i="9"/>
  <c r="M57" i="9"/>
  <c r="M34" i="9"/>
  <c r="M35" i="9"/>
  <c r="M36" i="9"/>
  <c r="M13" i="9"/>
  <c r="M2" i="9"/>
  <c r="M33" i="9"/>
  <c r="M48" i="9"/>
  <c r="M30" i="9"/>
  <c r="M67" i="9"/>
  <c r="M68" i="9"/>
  <c r="M69" i="9"/>
  <c r="M70" i="9"/>
  <c r="M71" i="9"/>
  <c r="M72" i="9"/>
  <c r="M73" i="9"/>
  <c r="M74" i="9"/>
  <c r="M75" i="9"/>
  <c r="M76" i="9"/>
  <c r="M77" i="9"/>
  <c r="M78" i="9"/>
  <c r="M79" i="9"/>
  <c r="M80" i="9"/>
  <c r="M81" i="9"/>
  <c r="M82" i="9"/>
  <c r="M83" i="9"/>
  <c r="M84" i="9"/>
  <c r="M85" i="9"/>
  <c r="M86" i="9"/>
  <c r="M87" i="9"/>
  <c r="M88" i="9"/>
  <c r="M89" i="9"/>
  <c r="M90" i="9"/>
  <c r="M91" i="9"/>
  <c r="M92" i="9"/>
  <c r="M93" i="9"/>
  <c r="M94" i="9"/>
  <c r="M95" i="9"/>
  <c r="M96" i="9"/>
  <c r="M97" i="9"/>
  <c r="M98" i="9"/>
  <c r="M99" i="9"/>
  <c r="M100" i="9"/>
  <c r="M101" i="9"/>
  <c r="M102" i="9"/>
  <c r="M103" i="9"/>
  <c r="M104" i="9"/>
  <c r="M105" i="9"/>
  <c r="M106" i="9"/>
  <c r="M107" i="9"/>
  <c r="M108" i="9"/>
  <c r="M109" i="9"/>
  <c r="M110" i="9"/>
  <c r="M111" i="9"/>
  <c r="M112" i="9"/>
  <c r="M113" i="9"/>
  <c r="M114" i="9"/>
  <c r="M115" i="9"/>
  <c r="M116" i="9"/>
  <c r="M117" i="9"/>
  <c r="M118" i="9"/>
  <c r="M119" i="9"/>
  <c r="M120" i="9"/>
  <c r="M121" i="9"/>
  <c r="M122" i="9"/>
  <c r="M123" i="9"/>
  <c r="M124" i="9"/>
  <c r="M125" i="9"/>
  <c r="M126" i="9"/>
  <c r="M127" i="9"/>
  <c r="M128" i="9"/>
  <c r="M129" i="9"/>
  <c r="M130" i="9"/>
  <c r="M131" i="9"/>
  <c r="M132" i="9"/>
  <c r="M133" i="9"/>
  <c r="M134" i="9"/>
  <c r="M135" i="9"/>
  <c r="M136" i="9"/>
  <c r="M137" i="9"/>
  <c r="M138" i="9"/>
  <c r="M139" i="9"/>
  <c r="M140" i="9"/>
  <c r="M141" i="9"/>
  <c r="M142" i="9"/>
  <c r="M143" i="9"/>
  <c r="M144" i="9"/>
  <c r="M145" i="9"/>
  <c r="M146" i="9"/>
  <c r="M147" i="9"/>
  <c r="M148" i="9"/>
  <c r="M149" i="9"/>
  <c r="M150" i="9"/>
  <c r="M151" i="9"/>
  <c r="M152" i="9"/>
  <c r="M153" i="9"/>
  <c r="M154" i="9"/>
  <c r="M155" i="9"/>
  <c r="M156" i="9"/>
  <c r="M157" i="9"/>
  <c r="M158" i="9"/>
  <c r="M159" i="9"/>
  <c r="M160" i="9"/>
  <c r="M161" i="9"/>
  <c r="M162" i="9"/>
  <c r="M163" i="9"/>
  <c r="M164" i="9"/>
  <c r="M165" i="9"/>
  <c r="M166" i="9"/>
  <c r="M167" i="9"/>
  <c r="M168" i="9"/>
  <c r="M169" i="9"/>
  <c r="M170" i="9"/>
  <c r="M171" i="9"/>
  <c r="M172" i="9"/>
  <c r="M173" i="9"/>
  <c r="M174" i="9"/>
  <c r="M175" i="9"/>
  <c r="M176" i="9"/>
  <c r="M177" i="9"/>
  <c r="M178" i="9"/>
  <c r="M179" i="9"/>
  <c r="M180" i="9"/>
  <c r="M181" i="9"/>
  <c r="M182" i="9"/>
  <c r="M183" i="9"/>
  <c r="M184" i="9"/>
  <c r="M185" i="9"/>
  <c r="M186" i="9"/>
  <c r="M187" i="9"/>
  <c r="M188" i="9"/>
  <c r="M189" i="9"/>
  <c r="M190" i="9"/>
  <c r="M191" i="9"/>
  <c r="M192" i="9"/>
  <c r="M193" i="9"/>
  <c r="M194" i="9"/>
  <c r="M195" i="9"/>
  <c r="M196" i="9"/>
  <c r="M197" i="9"/>
  <c r="M198" i="9"/>
  <c r="M199" i="9"/>
  <c r="M200" i="9"/>
  <c r="M201" i="9"/>
  <c r="M202" i="9"/>
  <c r="M203" i="9"/>
  <c r="M204" i="9"/>
  <c r="M205" i="9"/>
  <c r="M206" i="9"/>
  <c r="M207" i="9"/>
  <c r="M208" i="9"/>
  <c r="M209" i="9"/>
  <c r="M210" i="9"/>
  <c r="M211" i="9"/>
  <c r="M212" i="9"/>
  <c r="M213" i="9"/>
  <c r="M214" i="9"/>
  <c r="M215" i="9"/>
  <c r="M216" i="9"/>
  <c r="M217" i="9"/>
  <c r="M218" i="9"/>
  <c r="M219" i="9"/>
  <c r="M220" i="9"/>
  <c r="M221" i="9"/>
  <c r="M222" i="9"/>
  <c r="M223" i="9"/>
  <c r="M224" i="9"/>
  <c r="M225" i="9"/>
  <c r="M226" i="9"/>
  <c r="M227" i="9"/>
  <c r="M228" i="9"/>
  <c r="M229" i="9"/>
  <c r="M230" i="9"/>
  <c r="M231" i="9"/>
  <c r="M232" i="9"/>
  <c r="M233" i="9"/>
  <c r="M234" i="9"/>
  <c r="M235" i="9"/>
  <c r="M236" i="9"/>
  <c r="M237" i="9"/>
  <c r="M238" i="9"/>
  <c r="M239" i="9"/>
  <c r="M240" i="9"/>
  <c r="M241" i="9"/>
  <c r="M242" i="9"/>
  <c r="M243" i="9"/>
  <c r="M244" i="9"/>
  <c r="M245" i="9"/>
  <c r="M246" i="9"/>
  <c r="M247" i="9"/>
  <c r="M248" i="9"/>
  <c r="M249" i="9"/>
  <c r="M250" i="9"/>
  <c r="M251" i="9"/>
  <c r="M252" i="9"/>
  <c r="M253" i="9"/>
  <c r="M254" i="9"/>
  <c r="M255" i="9"/>
  <c r="M256" i="9"/>
  <c r="M257" i="9"/>
  <c r="M258" i="9"/>
  <c r="M259" i="9"/>
  <c r="M260" i="9"/>
  <c r="M261" i="9"/>
  <c r="M262" i="9"/>
  <c r="M263" i="9"/>
  <c r="M264" i="9"/>
  <c r="M265" i="9"/>
  <c r="M266" i="9"/>
  <c r="M267" i="9"/>
  <c r="M268" i="9"/>
  <c r="M269" i="9"/>
  <c r="M270" i="9"/>
  <c r="M271" i="9"/>
  <c r="M272" i="9"/>
  <c r="M273" i="9"/>
  <c r="M274" i="9"/>
  <c r="M275" i="9"/>
  <c r="M276" i="9"/>
  <c r="M277" i="9"/>
  <c r="M278" i="9"/>
  <c r="M279" i="9"/>
  <c r="M280" i="9"/>
  <c r="M281" i="9"/>
  <c r="M282" i="9"/>
  <c r="M283" i="9"/>
  <c r="M284" i="9"/>
  <c r="M285" i="9"/>
  <c r="M286" i="9"/>
  <c r="M287" i="9"/>
  <c r="M288" i="9"/>
  <c r="M289" i="9"/>
  <c r="M290" i="9"/>
  <c r="M291" i="9"/>
  <c r="M292" i="9"/>
  <c r="M293" i="9"/>
  <c r="M294" i="9"/>
  <c r="M295" i="9"/>
  <c r="M296" i="9"/>
  <c r="M297" i="9"/>
  <c r="M298" i="9"/>
  <c r="M299" i="9"/>
  <c r="M300" i="9"/>
  <c r="M301" i="9"/>
  <c r="M302" i="9"/>
  <c r="M303" i="9"/>
  <c r="M304" i="9"/>
  <c r="M305" i="9"/>
  <c r="M306" i="9"/>
  <c r="M307" i="9"/>
  <c r="M308" i="9"/>
  <c r="M309" i="9"/>
  <c r="M310" i="9"/>
  <c r="M311" i="9"/>
  <c r="M312" i="9"/>
  <c r="M313" i="9"/>
  <c r="M314" i="9"/>
  <c r="M315" i="9"/>
  <c r="M316" i="9"/>
  <c r="M317" i="9"/>
  <c r="M318" i="9"/>
  <c r="M319" i="9"/>
  <c r="M320" i="9"/>
  <c r="M321" i="9"/>
  <c r="M322" i="9"/>
  <c r="M323" i="9"/>
  <c r="M324" i="9"/>
  <c r="M325" i="9"/>
  <c r="M326" i="9"/>
  <c r="M327" i="9"/>
  <c r="M328" i="9"/>
  <c r="M329" i="9"/>
  <c r="M330" i="9"/>
  <c r="M331" i="9"/>
  <c r="M332" i="9"/>
  <c r="M333" i="9"/>
  <c r="M334" i="9"/>
  <c r="M335" i="9"/>
  <c r="M336" i="9"/>
  <c r="M337" i="9"/>
  <c r="M338" i="9"/>
  <c r="M339" i="9"/>
  <c r="M340" i="9"/>
  <c r="M341" i="9"/>
  <c r="M342" i="9"/>
  <c r="M343" i="9"/>
  <c r="M344" i="9"/>
  <c r="M345" i="9"/>
  <c r="M346" i="9"/>
  <c r="M347" i="9"/>
  <c r="M348" i="9"/>
  <c r="M349" i="9"/>
  <c r="M350" i="9"/>
  <c r="M351" i="9"/>
  <c r="M352" i="9"/>
  <c r="M353" i="9"/>
  <c r="M354" i="9"/>
  <c r="M355" i="9"/>
  <c r="M356" i="9"/>
  <c r="M357" i="9"/>
  <c r="M358" i="9"/>
  <c r="M359" i="9"/>
  <c r="M360" i="9"/>
  <c r="M361" i="9"/>
  <c r="M362" i="9"/>
  <c r="M363" i="9"/>
  <c r="M364" i="9"/>
  <c r="M365" i="9"/>
  <c r="M366" i="9"/>
  <c r="M367" i="9"/>
  <c r="M368" i="9"/>
  <c r="M369" i="9"/>
  <c r="M370" i="9"/>
  <c r="M371" i="9"/>
  <c r="M372" i="9"/>
  <c r="M373" i="9"/>
  <c r="M374" i="9"/>
  <c r="M375" i="9"/>
  <c r="M376" i="9"/>
  <c r="M377" i="9"/>
  <c r="M378" i="9"/>
  <c r="M379" i="9"/>
  <c r="M380" i="9"/>
  <c r="M381" i="9"/>
  <c r="M382" i="9"/>
  <c r="M383" i="9"/>
  <c r="M384" i="9"/>
  <c r="M385" i="9"/>
  <c r="M386" i="9"/>
  <c r="M387" i="9"/>
  <c r="M388" i="9"/>
  <c r="M389" i="9"/>
  <c r="M390" i="9"/>
  <c r="M391" i="9"/>
  <c r="M392" i="9"/>
  <c r="M393" i="9"/>
  <c r="M394" i="9"/>
  <c r="M395" i="9"/>
  <c r="M396" i="9"/>
  <c r="M397" i="9"/>
  <c r="M398" i="9"/>
  <c r="M399" i="9"/>
  <c r="M400" i="9"/>
  <c r="M6" i="9"/>
  <c r="M31" i="9"/>
  <c r="M17" i="9"/>
  <c r="F31" i="9"/>
  <c r="F17" i="9"/>
  <c r="F6" i="9"/>
  <c r="F54" i="9"/>
  <c r="F55" i="9"/>
  <c r="F56" i="9"/>
  <c r="F14" i="9"/>
  <c r="F12" i="9"/>
  <c r="F62" i="9"/>
  <c r="F63" i="9"/>
  <c r="F64" i="9"/>
  <c r="F65" i="9"/>
  <c r="F66" i="9"/>
  <c r="F58" i="9"/>
  <c r="F7" i="9"/>
  <c r="F4" i="9"/>
  <c r="F29" i="9"/>
  <c r="F26" i="9"/>
  <c r="F27" i="9"/>
  <c r="F28" i="9"/>
  <c r="F15" i="9"/>
  <c r="F44" i="9"/>
  <c r="F45" i="9"/>
  <c r="F61" i="9"/>
  <c r="F18" i="9"/>
  <c r="F19" i="9"/>
  <c r="F20" i="9"/>
  <c r="F21" i="9"/>
  <c r="F22" i="9"/>
  <c r="F5" i="9"/>
  <c r="F49" i="9"/>
  <c r="F8" i="9"/>
  <c r="F9" i="9"/>
  <c r="F10" i="9"/>
  <c r="F59" i="9"/>
  <c r="F16" i="9"/>
  <c r="F39" i="9"/>
  <c r="F40" i="9"/>
  <c r="F41" i="9"/>
  <c r="F42" i="9"/>
  <c r="F43" i="9"/>
  <c r="F11" i="9"/>
  <c r="F60" i="9"/>
  <c r="F23" i="9"/>
  <c r="F24" i="9"/>
  <c r="F37" i="9"/>
  <c r="F38" i="9"/>
  <c r="F47" i="9"/>
  <c r="F3" i="9"/>
  <c r="F46" i="9"/>
  <c r="F50" i="9"/>
  <c r="F51" i="9"/>
  <c r="F52" i="9"/>
  <c r="F53" i="9"/>
  <c r="F32" i="9"/>
  <c r="F57" i="9"/>
  <c r="F34" i="9"/>
  <c r="F35" i="9"/>
  <c r="F36" i="9"/>
  <c r="F13" i="9"/>
  <c r="F2" i="9"/>
  <c r="F33" i="9"/>
  <c r="F48" i="9"/>
  <c r="F30" i="9"/>
  <c r="F67" i="9"/>
  <c r="F68" i="9"/>
  <c r="F69" i="9"/>
  <c r="F70" i="9"/>
  <c r="F71" i="9"/>
  <c r="F72" i="9"/>
  <c r="F73" i="9"/>
  <c r="F74" i="9"/>
  <c r="F75" i="9"/>
  <c r="F76" i="9"/>
  <c r="F77" i="9"/>
  <c r="F78" i="9"/>
  <c r="F79" i="9"/>
  <c r="F80" i="9"/>
  <c r="F81" i="9"/>
  <c r="F82" i="9"/>
  <c r="F83" i="9"/>
  <c r="F84" i="9"/>
  <c r="F85" i="9"/>
  <c r="F86" i="9"/>
  <c r="F87" i="9"/>
  <c r="F88" i="9"/>
  <c r="F89" i="9"/>
  <c r="F90" i="9"/>
  <c r="F91" i="9"/>
  <c r="F92" i="9"/>
  <c r="F93" i="9"/>
  <c r="F94" i="9"/>
  <c r="F95" i="9"/>
  <c r="F96" i="9"/>
  <c r="F97" i="9"/>
  <c r="F98" i="9"/>
  <c r="F99" i="9"/>
  <c r="F100" i="9"/>
  <c r="F101" i="9"/>
  <c r="F102" i="9"/>
  <c r="F103" i="9"/>
  <c r="F104" i="9"/>
  <c r="F105" i="9"/>
  <c r="F106" i="9"/>
  <c r="F107" i="9"/>
  <c r="F108" i="9"/>
  <c r="F109" i="9"/>
  <c r="F110" i="9"/>
  <c r="F111" i="9"/>
  <c r="F112" i="9"/>
  <c r="F113" i="9"/>
  <c r="F114" i="9"/>
  <c r="F115" i="9"/>
  <c r="F116" i="9"/>
  <c r="F117" i="9"/>
  <c r="F118" i="9"/>
  <c r="F119" i="9"/>
  <c r="F120" i="9"/>
  <c r="F121" i="9"/>
  <c r="F122" i="9"/>
  <c r="F123" i="9"/>
  <c r="F124" i="9"/>
  <c r="F125" i="9"/>
  <c r="F126" i="9"/>
  <c r="F127" i="9"/>
  <c r="F128" i="9"/>
  <c r="F129" i="9"/>
  <c r="F130" i="9"/>
  <c r="F131" i="9"/>
  <c r="F132" i="9"/>
  <c r="F133" i="9"/>
  <c r="F134" i="9"/>
  <c r="F135" i="9"/>
  <c r="F136" i="9"/>
  <c r="F137" i="9"/>
  <c r="F138" i="9"/>
  <c r="F139" i="9"/>
  <c r="F140" i="9"/>
  <c r="F141" i="9"/>
  <c r="F142" i="9"/>
  <c r="F143" i="9"/>
  <c r="F144" i="9"/>
  <c r="F145" i="9"/>
  <c r="F146" i="9"/>
  <c r="F147" i="9"/>
  <c r="F148" i="9"/>
  <c r="F149" i="9"/>
  <c r="F150" i="9"/>
  <c r="F151" i="9"/>
  <c r="F152" i="9"/>
  <c r="F153" i="9"/>
  <c r="F154" i="9"/>
  <c r="F155" i="9"/>
  <c r="F156" i="9"/>
  <c r="F157" i="9"/>
  <c r="F158" i="9"/>
  <c r="F159" i="9"/>
  <c r="F160" i="9"/>
  <c r="F161" i="9"/>
  <c r="F162" i="9"/>
  <c r="F163" i="9"/>
  <c r="F164" i="9"/>
  <c r="F165" i="9"/>
  <c r="F166" i="9"/>
  <c r="F167" i="9"/>
  <c r="F168" i="9"/>
  <c r="F169" i="9"/>
  <c r="F170" i="9"/>
  <c r="F171" i="9"/>
  <c r="F172" i="9"/>
  <c r="F173" i="9"/>
  <c r="F174" i="9"/>
  <c r="F175" i="9"/>
  <c r="F176" i="9"/>
  <c r="F177" i="9"/>
  <c r="F178" i="9"/>
  <c r="F179" i="9"/>
  <c r="F180" i="9"/>
  <c r="F181" i="9"/>
  <c r="F182" i="9"/>
  <c r="F183" i="9"/>
  <c r="F184" i="9"/>
  <c r="F185" i="9"/>
  <c r="F186" i="9"/>
  <c r="F187" i="9"/>
  <c r="F188" i="9"/>
  <c r="F189" i="9"/>
  <c r="F190" i="9"/>
  <c r="F191" i="9"/>
  <c r="F192" i="9"/>
  <c r="F193" i="9"/>
  <c r="F194" i="9"/>
  <c r="F195" i="9"/>
  <c r="F196" i="9"/>
  <c r="F197" i="9"/>
  <c r="F198" i="9"/>
  <c r="F199" i="9"/>
  <c r="F200" i="9"/>
  <c r="F201" i="9"/>
  <c r="F202" i="9"/>
  <c r="F203" i="9"/>
  <c r="F204" i="9"/>
  <c r="F205" i="9"/>
  <c r="F206" i="9"/>
  <c r="F207" i="9"/>
  <c r="F208" i="9"/>
  <c r="F209" i="9"/>
  <c r="F210" i="9"/>
  <c r="F211" i="9"/>
  <c r="F212" i="9"/>
  <c r="F213" i="9"/>
  <c r="F214" i="9"/>
  <c r="F215" i="9"/>
  <c r="F216" i="9"/>
  <c r="F217" i="9"/>
  <c r="F218" i="9"/>
  <c r="F219" i="9"/>
  <c r="F220" i="9"/>
  <c r="F221" i="9"/>
  <c r="F222" i="9"/>
  <c r="F223" i="9"/>
  <c r="F224" i="9"/>
  <c r="F225" i="9"/>
  <c r="F226" i="9"/>
  <c r="F227" i="9"/>
  <c r="F228" i="9"/>
  <c r="F229" i="9"/>
  <c r="F230" i="9"/>
  <c r="F231" i="9"/>
  <c r="F232" i="9"/>
  <c r="F233" i="9"/>
  <c r="F234" i="9"/>
  <c r="F235" i="9"/>
  <c r="F236" i="9"/>
  <c r="F237" i="9"/>
  <c r="F238" i="9"/>
  <c r="F239" i="9"/>
  <c r="F240" i="9"/>
  <c r="F241" i="9"/>
  <c r="F242" i="9"/>
  <c r="F243" i="9"/>
  <c r="F244" i="9"/>
  <c r="F245" i="9"/>
  <c r="F246" i="9"/>
  <c r="F247" i="9"/>
  <c r="F248" i="9"/>
  <c r="F249" i="9"/>
  <c r="F250" i="9"/>
  <c r="F251" i="9"/>
  <c r="F252" i="9"/>
  <c r="F253" i="9"/>
  <c r="F254" i="9"/>
  <c r="F255" i="9"/>
  <c r="F256" i="9"/>
  <c r="F257" i="9"/>
  <c r="F258" i="9"/>
  <c r="F259" i="9"/>
  <c r="F260" i="9"/>
  <c r="F261" i="9"/>
  <c r="F262" i="9"/>
  <c r="F263" i="9"/>
  <c r="F264" i="9"/>
  <c r="F265" i="9"/>
  <c r="F266" i="9"/>
  <c r="F267" i="9"/>
  <c r="F268" i="9"/>
  <c r="F269" i="9"/>
  <c r="F270" i="9"/>
  <c r="F271" i="9"/>
  <c r="F272" i="9"/>
  <c r="F273" i="9"/>
  <c r="F274" i="9"/>
  <c r="F275" i="9"/>
  <c r="F276" i="9"/>
  <c r="F277" i="9"/>
  <c r="F278" i="9"/>
  <c r="F279" i="9"/>
  <c r="F280" i="9"/>
  <c r="F281" i="9"/>
  <c r="F282" i="9"/>
  <c r="F283" i="9"/>
  <c r="F284" i="9"/>
  <c r="F285" i="9"/>
  <c r="F286" i="9"/>
  <c r="F287" i="9"/>
  <c r="F288" i="9"/>
  <c r="F289" i="9"/>
  <c r="F290" i="9"/>
  <c r="F291" i="9"/>
  <c r="F292" i="9"/>
  <c r="F293" i="9"/>
  <c r="F294" i="9"/>
  <c r="F295" i="9"/>
  <c r="F296" i="9"/>
  <c r="F297" i="9"/>
  <c r="F298" i="9"/>
  <c r="F299" i="9"/>
  <c r="F300" i="9"/>
  <c r="F301" i="9"/>
  <c r="F302" i="9"/>
  <c r="F303" i="9"/>
  <c r="F304" i="9"/>
  <c r="F305" i="9"/>
  <c r="F306" i="9"/>
  <c r="F307" i="9"/>
  <c r="F308" i="9"/>
  <c r="F309" i="9"/>
  <c r="F310" i="9"/>
  <c r="F311" i="9"/>
  <c r="F312" i="9"/>
  <c r="F313" i="9"/>
  <c r="F314" i="9"/>
  <c r="F315" i="9"/>
  <c r="F316" i="9"/>
  <c r="F317" i="9"/>
  <c r="F318" i="9"/>
  <c r="F319" i="9"/>
  <c r="F320" i="9"/>
  <c r="F321" i="9"/>
  <c r="F322" i="9"/>
  <c r="F323" i="9"/>
  <c r="F324" i="9"/>
  <c r="F325" i="9"/>
  <c r="F326" i="9"/>
  <c r="F327" i="9"/>
  <c r="F328" i="9"/>
  <c r="F329" i="9"/>
  <c r="F330" i="9"/>
  <c r="F331" i="9"/>
  <c r="F332" i="9"/>
  <c r="F333" i="9"/>
  <c r="F334" i="9"/>
  <c r="F335" i="9"/>
  <c r="F336" i="9"/>
  <c r="F337" i="9"/>
  <c r="F338" i="9"/>
  <c r="F339" i="9"/>
  <c r="F340" i="9"/>
  <c r="F341" i="9"/>
  <c r="F342" i="9"/>
  <c r="F343" i="9"/>
  <c r="F344" i="9"/>
  <c r="F345" i="9"/>
  <c r="F346" i="9"/>
  <c r="F347" i="9"/>
  <c r="F348" i="9"/>
  <c r="F349" i="9"/>
  <c r="F350" i="9"/>
  <c r="F351" i="9"/>
  <c r="F352" i="9"/>
  <c r="F353" i="9"/>
  <c r="F354" i="9"/>
  <c r="F355" i="9"/>
  <c r="F356" i="9"/>
  <c r="F357" i="9"/>
  <c r="F358" i="9"/>
  <c r="F359" i="9"/>
  <c r="F360" i="9"/>
  <c r="F361" i="9"/>
  <c r="F362" i="9"/>
  <c r="F363" i="9"/>
  <c r="F364" i="9"/>
  <c r="F365" i="9"/>
  <c r="F366" i="9"/>
  <c r="F367" i="9"/>
  <c r="F368" i="9"/>
  <c r="F369" i="9"/>
  <c r="F370" i="9"/>
  <c r="F371" i="9"/>
  <c r="F372" i="9"/>
  <c r="F373" i="9"/>
  <c r="F374" i="9"/>
  <c r="F375" i="9"/>
  <c r="F376" i="9"/>
  <c r="F377" i="9"/>
  <c r="F378" i="9"/>
  <c r="F379" i="9"/>
  <c r="F380" i="9"/>
  <c r="F381" i="9"/>
  <c r="F382" i="9"/>
  <c r="F383" i="9"/>
  <c r="F384" i="9"/>
  <c r="F385" i="9"/>
  <c r="F386" i="9"/>
  <c r="F387" i="9"/>
  <c r="F388" i="9"/>
  <c r="F389" i="9"/>
  <c r="F390" i="9"/>
  <c r="F391" i="9"/>
  <c r="F392" i="9"/>
  <c r="F393" i="9"/>
  <c r="F394" i="9"/>
  <c r="F395" i="9"/>
  <c r="F396" i="9"/>
  <c r="F397" i="9"/>
  <c r="F398" i="9"/>
  <c r="F399" i="9"/>
  <c r="F400" i="9"/>
  <c r="I31" i="9"/>
  <c r="B25" i="20" l="1"/>
  <c r="C25" i="20"/>
  <c r="F25" i="20"/>
  <c r="G25" i="20"/>
  <c r="H25" i="20"/>
  <c r="AD25" i="20"/>
  <c r="B58" i="20"/>
  <c r="C58" i="20"/>
  <c r="F58" i="20"/>
  <c r="G58" i="20"/>
  <c r="H58" i="20"/>
  <c r="AD58" i="20"/>
  <c r="B7" i="20"/>
  <c r="C7" i="20"/>
  <c r="F7" i="20"/>
  <c r="G7" i="20"/>
  <c r="H7" i="20"/>
  <c r="AD7" i="20"/>
  <c r="B6" i="20"/>
  <c r="C6" i="20"/>
  <c r="F6" i="20"/>
  <c r="G6" i="20"/>
  <c r="H6" i="20"/>
  <c r="AD6" i="20"/>
  <c r="B54" i="20"/>
  <c r="C54" i="20"/>
  <c r="F54" i="20"/>
  <c r="G54" i="20"/>
  <c r="H54" i="20"/>
  <c r="AD54" i="20"/>
  <c r="B52" i="20"/>
  <c r="C52" i="20"/>
  <c r="F52" i="20"/>
  <c r="G52" i="20"/>
  <c r="H52" i="20"/>
  <c r="AD52" i="20"/>
  <c r="B53" i="20"/>
  <c r="C53" i="20"/>
  <c r="F53" i="20"/>
  <c r="G53" i="20"/>
  <c r="H53" i="20"/>
  <c r="AD53" i="20"/>
  <c r="B15" i="20"/>
  <c r="C15" i="20"/>
  <c r="F15" i="20"/>
  <c r="G15" i="20"/>
  <c r="H15" i="20"/>
  <c r="AD15" i="20"/>
  <c r="B13" i="20"/>
  <c r="C13" i="20"/>
  <c r="F13" i="20"/>
  <c r="G13" i="20"/>
  <c r="H13" i="20"/>
  <c r="AD13" i="20"/>
  <c r="B64" i="20"/>
  <c r="C64" i="20"/>
  <c r="F64" i="20"/>
  <c r="G64" i="20"/>
  <c r="H64" i="20"/>
  <c r="AD64" i="20"/>
  <c r="B61" i="20"/>
  <c r="C61" i="20"/>
  <c r="F61" i="20"/>
  <c r="G61" i="20"/>
  <c r="H61" i="20"/>
  <c r="AD61" i="20"/>
  <c r="B62" i="20"/>
  <c r="C62" i="20"/>
  <c r="F62" i="20"/>
  <c r="G62" i="20"/>
  <c r="H62" i="20"/>
  <c r="AD62" i="20"/>
  <c r="B63" i="20"/>
  <c r="C63" i="20"/>
  <c r="F63" i="20"/>
  <c r="G63" i="20"/>
  <c r="H63" i="20"/>
  <c r="AD63" i="20"/>
  <c r="B65" i="20"/>
  <c r="C65" i="20"/>
  <c r="F65" i="20"/>
  <c r="G65" i="20"/>
  <c r="H65" i="20"/>
  <c r="AD65" i="20"/>
  <c r="B56" i="20"/>
  <c r="C56" i="20"/>
  <c r="F56" i="20"/>
  <c r="G56" i="20"/>
  <c r="H56" i="20"/>
  <c r="AD56" i="20"/>
  <c r="B8" i="20"/>
  <c r="C8" i="20"/>
  <c r="F8" i="20"/>
  <c r="G8" i="20"/>
  <c r="H8" i="20"/>
  <c r="AD8" i="20"/>
  <c r="B4" i="20"/>
  <c r="C4" i="20"/>
  <c r="F4" i="20"/>
  <c r="G4" i="20"/>
  <c r="H4" i="20"/>
  <c r="AD4" i="20"/>
  <c r="B29" i="20"/>
  <c r="C29" i="20"/>
  <c r="F29" i="20"/>
  <c r="G29" i="20"/>
  <c r="H29" i="20"/>
  <c r="AD29" i="20"/>
  <c r="B28" i="20"/>
  <c r="C28" i="20"/>
  <c r="F28" i="20"/>
  <c r="G28" i="20"/>
  <c r="H28" i="20"/>
  <c r="AD28" i="20"/>
  <c r="B26" i="20"/>
  <c r="C26" i="20"/>
  <c r="F26" i="20"/>
  <c r="G26" i="20"/>
  <c r="H26" i="20"/>
  <c r="AD26" i="20"/>
  <c r="B27" i="20"/>
  <c r="C27" i="20"/>
  <c r="F27" i="20"/>
  <c r="G27" i="20"/>
  <c r="H27" i="20"/>
  <c r="AD27" i="20"/>
  <c r="B16" i="20"/>
  <c r="C16" i="20"/>
  <c r="F16" i="20"/>
  <c r="G16" i="20"/>
  <c r="H16" i="20"/>
  <c r="AD16" i="20"/>
  <c r="B43" i="20"/>
  <c r="C43" i="20"/>
  <c r="F43" i="20"/>
  <c r="G43" i="20"/>
  <c r="H43" i="20"/>
  <c r="AD43" i="20"/>
  <c r="B42" i="20"/>
  <c r="C42" i="20"/>
  <c r="F42" i="20"/>
  <c r="G42" i="20"/>
  <c r="H42" i="20"/>
  <c r="AD42" i="20"/>
  <c r="B60" i="20"/>
  <c r="C60" i="20"/>
  <c r="F60" i="20"/>
  <c r="G60" i="20"/>
  <c r="H60" i="20"/>
  <c r="AD60" i="20"/>
  <c r="B22" i="20"/>
  <c r="C22" i="20"/>
  <c r="F22" i="20"/>
  <c r="G22" i="20"/>
  <c r="H22" i="20"/>
  <c r="AD22" i="20"/>
  <c r="B18" i="20"/>
  <c r="C18" i="20"/>
  <c r="F18" i="20"/>
  <c r="G18" i="20"/>
  <c r="H18" i="20"/>
  <c r="AD18" i="20"/>
  <c r="B19" i="20"/>
  <c r="C19" i="20"/>
  <c r="F19" i="20"/>
  <c r="G19" i="20"/>
  <c r="H19" i="20"/>
  <c r="AD19" i="20"/>
  <c r="B20" i="20"/>
  <c r="C20" i="20"/>
  <c r="F20" i="20"/>
  <c r="G20" i="20"/>
  <c r="H20" i="20"/>
  <c r="AD20" i="20"/>
  <c r="B21" i="20"/>
  <c r="C21" i="20"/>
  <c r="F21" i="20"/>
  <c r="G21" i="20"/>
  <c r="H21" i="20"/>
  <c r="AD21" i="20"/>
  <c r="B5" i="20"/>
  <c r="C5" i="20"/>
  <c r="F5" i="20"/>
  <c r="G5" i="20"/>
  <c r="H5" i="20"/>
  <c r="AD5" i="20"/>
  <c r="B47" i="20"/>
  <c r="C47" i="20"/>
  <c r="F47" i="20"/>
  <c r="G47" i="20"/>
  <c r="H47" i="20"/>
  <c r="AD47" i="20"/>
  <c r="B11" i="20"/>
  <c r="C11" i="20"/>
  <c r="F11" i="20"/>
  <c r="G11" i="20"/>
  <c r="H11" i="20"/>
  <c r="AD11" i="20"/>
  <c r="B9" i="20"/>
  <c r="C9" i="20"/>
  <c r="F9" i="20"/>
  <c r="G9" i="20"/>
  <c r="H9" i="20"/>
  <c r="AD9" i="20"/>
  <c r="B10" i="20"/>
  <c r="C10" i="20"/>
  <c r="F10" i="20"/>
  <c r="G10" i="20"/>
  <c r="H10" i="20"/>
  <c r="AD10" i="20"/>
  <c r="B57" i="20"/>
  <c r="C57" i="20"/>
  <c r="F57" i="20"/>
  <c r="G57" i="20"/>
  <c r="H57" i="20"/>
  <c r="AD57" i="20"/>
  <c r="B17" i="20"/>
  <c r="C17" i="20"/>
  <c r="F17" i="20"/>
  <c r="G17" i="20"/>
  <c r="H17" i="20"/>
  <c r="AD17" i="20"/>
  <c r="B41" i="20"/>
  <c r="C41" i="20"/>
  <c r="F41" i="20"/>
  <c r="G41" i="20"/>
  <c r="H41" i="20"/>
  <c r="AD41" i="20"/>
  <c r="B37" i="20"/>
  <c r="C37" i="20"/>
  <c r="F37" i="20"/>
  <c r="G37" i="20"/>
  <c r="H37" i="20"/>
  <c r="AD37" i="20"/>
  <c r="B38" i="20"/>
  <c r="C38" i="20"/>
  <c r="F38" i="20"/>
  <c r="G38" i="20"/>
  <c r="H38" i="20"/>
  <c r="AD38" i="20"/>
  <c r="B39" i="20"/>
  <c r="C39" i="20"/>
  <c r="F39" i="20"/>
  <c r="G39" i="20"/>
  <c r="H39" i="20"/>
  <c r="AD39" i="20"/>
  <c r="B40" i="20"/>
  <c r="C40" i="20"/>
  <c r="F40" i="20"/>
  <c r="G40" i="20"/>
  <c r="H40" i="20"/>
  <c r="AD40" i="20"/>
  <c r="B12" i="20"/>
  <c r="C12" i="20"/>
  <c r="F12" i="20"/>
  <c r="G12" i="20"/>
  <c r="H12" i="20"/>
  <c r="AD12" i="20"/>
  <c r="B59" i="20"/>
  <c r="C59" i="20"/>
  <c r="F59" i="20"/>
  <c r="G59" i="20"/>
  <c r="H59" i="20"/>
  <c r="AD59" i="20"/>
  <c r="B23" i="20"/>
  <c r="C23" i="20"/>
  <c r="F23" i="20"/>
  <c r="G23" i="20"/>
  <c r="H23" i="20"/>
  <c r="AD23" i="20"/>
  <c r="B24" i="20"/>
  <c r="C24" i="20"/>
  <c r="F24" i="20"/>
  <c r="G24" i="20"/>
  <c r="H24" i="20"/>
  <c r="AD24" i="20"/>
  <c r="B36" i="20"/>
  <c r="C36" i="20"/>
  <c r="F36" i="20"/>
  <c r="G36" i="20"/>
  <c r="H36" i="20"/>
  <c r="AD36" i="20"/>
  <c r="B35" i="20"/>
  <c r="C35" i="20"/>
  <c r="F35" i="20"/>
  <c r="G35" i="20"/>
  <c r="H35" i="20"/>
  <c r="AD35" i="20"/>
  <c r="B45" i="20"/>
  <c r="C45" i="20"/>
  <c r="F45" i="20"/>
  <c r="G45" i="20"/>
  <c r="H45" i="20"/>
  <c r="AD45" i="20"/>
  <c r="B3" i="20"/>
  <c r="C3" i="20"/>
  <c r="F3" i="20"/>
  <c r="G3" i="20"/>
  <c r="H3" i="20"/>
  <c r="AD3" i="20"/>
  <c r="B44" i="20"/>
  <c r="C44" i="20"/>
  <c r="F44" i="20"/>
  <c r="G44" i="20"/>
  <c r="H44" i="20"/>
  <c r="AD44" i="20"/>
  <c r="B48" i="20"/>
  <c r="C48" i="20"/>
  <c r="F48" i="20"/>
  <c r="G48" i="20"/>
  <c r="H48" i="20"/>
  <c r="AD48" i="20"/>
  <c r="B49" i="20"/>
  <c r="C49" i="20"/>
  <c r="F49" i="20"/>
  <c r="G49" i="20"/>
  <c r="H49" i="20"/>
  <c r="AD49" i="20"/>
  <c r="B50" i="20"/>
  <c r="C50" i="20"/>
  <c r="F50" i="20"/>
  <c r="G50" i="20"/>
  <c r="H50" i="20"/>
  <c r="AD50" i="20"/>
  <c r="B51" i="20"/>
  <c r="C51" i="20"/>
  <c r="F51" i="20"/>
  <c r="G51" i="20"/>
  <c r="H51" i="20"/>
  <c r="AD51" i="20"/>
  <c r="B30" i="20"/>
  <c r="C30" i="20"/>
  <c r="F30" i="20"/>
  <c r="G30" i="20"/>
  <c r="H30" i="20"/>
  <c r="AD30" i="20"/>
  <c r="B55" i="20"/>
  <c r="C55" i="20"/>
  <c r="F55" i="20"/>
  <c r="G55" i="20"/>
  <c r="H55" i="20"/>
  <c r="AD55" i="20"/>
  <c r="B32" i="20"/>
  <c r="C32" i="20"/>
  <c r="F32" i="20"/>
  <c r="G32" i="20"/>
  <c r="H32" i="20"/>
  <c r="AD32" i="20"/>
  <c r="B33" i="20"/>
  <c r="C33" i="20"/>
  <c r="F33" i="20"/>
  <c r="G33" i="20"/>
  <c r="H33" i="20"/>
  <c r="AD33" i="20"/>
  <c r="B34" i="20"/>
  <c r="C34" i="20"/>
  <c r="F34" i="20"/>
  <c r="G34" i="20"/>
  <c r="H34" i="20"/>
  <c r="AD34" i="20"/>
  <c r="B14" i="20"/>
  <c r="C14" i="20"/>
  <c r="F14" i="20"/>
  <c r="G14" i="20"/>
  <c r="H14" i="20"/>
  <c r="AD14" i="20"/>
  <c r="B2" i="20"/>
  <c r="C2" i="20"/>
  <c r="F2" i="20"/>
  <c r="G2" i="20"/>
  <c r="H2" i="20"/>
  <c r="AD2" i="20"/>
  <c r="B31" i="20"/>
  <c r="C31" i="20"/>
  <c r="F31" i="20"/>
  <c r="G31" i="20"/>
  <c r="H31" i="20"/>
  <c r="AD31" i="20"/>
  <c r="B46" i="20"/>
  <c r="C46" i="20"/>
  <c r="F46" i="20"/>
  <c r="G46" i="20"/>
  <c r="H46" i="20"/>
  <c r="AD46" i="20"/>
  <c r="B66" i="20"/>
  <c r="C66" i="20"/>
  <c r="D66" i="20"/>
  <c r="E66" i="20"/>
  <c r="F66" i="20"/>
  <c r="G66" i="20"/>
  <c r="H66" i="20"/>
  <c r="T66" i="20"/>
  <c r="AB66" i="20"/>
  <c r="AD66" i="20"/>
  <c r="B67" i="20"/>
  <c r="C67" i="20"/>
  <c r="D67" i="20"/>
  <c r="E67" i="20"/>
  <c r="F67" i="20"/>
  <c r="G67" i="20"/>
  <c r="H67" i="20"/>
  <c r="T67" i="20"/>
  <c r="AB67" i="20"/>
  <c r="AD67" i="20"/>
  <c r="B68" i="20"/>
  <c r="C68" i="20"/>
  <c r="D68" i="20"/>
  <c r="E68" i="20"/>
  <c r="F68" i="20"/>
  <c r="G68" i="20"/>
  <c r="H68" i="20"/>
  <c r="T68" i="20"/>
  <c r="AB68" i="20"/>
  <c r="AD68" i="20"/>
  <c r="B69" i="20"/>
  <c r="C69" i="20"/>
  <c r="D69" i="20"/>
  <c r="E69" i="20"/>
  <c r="F69" i="20"/>
  <c r="G69" i="20"/>
  <c r="H69" i="20"/>
  <c r="T69" i="20"/>
  <c r="AB69" i="20"/>
  <c r="AD69" i="20"/>
  <c r="B70" i="20"/>
  <c r="C70" i="20"/>
  <c r="D70" i="20"/>
  <c r="E70" i="20"/>
  <c r="F70" i="20"/>
  <c r="G70" i="20"/>
  <c r="H70" i="20"/>
  <c r="T70" i="20"/>
  <c r="AB70" i="20"/>
  <c r="AD70" i="20"/>
  <c r="T49" i="20" l="1"/>
  <c r="T35" i="20"/>
  <c r="T27" i="20"/>
  <c r="T63" i="20"/>
  <c r="T21" i="20"/>
  <c r="T39" i="20"/>
  <c r="T17" i="20"/>
  <c r="T22" i="20"/>
  <c r="T57" i="20"/>
  <c r="T62" i="20"/>
  <c r="T60" i="20"/>
  <c r="T9" i="20"/>
  <c r="T44" i="20"/>
  <c r="T61" i="20"/>
  <c r="T53" i="20"/>
  <c r="T15" i="20"/>
  <c r="T6" i="20"/>
  <c r="T20" i="20"/>
  <c r="T33" i="20"/>
  <c r="T51" i="20"/>
  <c r="T40" i="20"/>
  <c r="T12" i="20"/>
  <c r="T52" i="20"/>
  <c r="T34" i="20"/>
  <c r="T48" i="20"/>
  <c r="T10" i="20"/>
  <c r="T28" i="20"/>
  <c r="T36" i="20"/>
  <c r="T41" i="20"/>
  <c r="T16" i="20"/>
  <c r="T65" i="20"/>
  <c r="T37" i="20"/>
  <c r="T14" i="20"/>
  <c r="T32" i="20"/>
  <c r="T45" i="20"/>
  <c r="T58" i="20"/>
  <c r="T50" i="20"/>
  <c r="T38" i="20"/>
  <c r="T56" i="20"/>
  <c r="T30" i="20"/>
  <c r="T8" i="20"/>
  <c r="T64" i="20"/>
  <c r="T3" i="20"/>
  <c r="T54" i="20"/>
  <c r="T55" i="20"/>
  <c r="T59" i="20"/>
  <c r="T47" i="20"/>
  <c r="T46" i="20"/>
  <c r="AB49" i="20"/>
  <c r="T26" i="20"/>
  <c r="AB63" i="20"/>
  <c r="AB53" i="20"/>
  <c r="B3" i="13"/>
  <c r="B4" i="13"/>
  <c r="B5" i="13"/>
  <c r="B6" i="13"/>
  <c r="B7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B38" i="13"/>
  <c r="B39" i="13"/>
  <c r="B40" i="13"/>
  <c r="B4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84" i="13"/>
  <c r="B85" i="13"/>
  <c r="B86" i="13"/>
  <c r="B87" i="13"/>
  <c r="B88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2" i="13"/>
  <c r="AB12" i="20" l="1"/>
  <c r="AB3" i="20"/>
  <c r="AB14" i="20"/>
  <c r="AB40" i="20"/>
  <c r="AB17" i="20"/>
  <c r="AB20" i="20"/>
  <c r="AB39" i="20"/>
  <c r="AB21" i="20"/>
  <c r="AB26" i="20"/>
  <c r="AB36" i="20"/>
  <c r="AB15" i="20"/>
  <c r="AB27" i="20"/>
  <c r="AB10" i="20"/>
  <c r="AB35" i="20"/>
  <c r="AB44" i="20"/>
  <c r="AB45" i="20"/>
  <c r="AB51" i="20"/>
  <c r="AB57" i="20"/>
  <c r="AB65" i="20"/>
  <c r="AB56" i="20"/>
  <c r="AB22" i="20"/>
  <c r="AB60" i="20"/>
  <c r="AB47" i="20"/>
  <c r="AB62" i="20"/>
  <c r="AB46" i="20"/>
  <c r="AB28" i="20"/>
  <c r="AB61" i="20"/>
  <c r="AB30" i="20"/>
  <c r="AB32" i="20"/>
  <c r="AB48" i="20"/>
  <c r="AB34" i="20"/>
  <c r="AB38" i="20"/>
  <c r="AB37" i="20"/>
  <c r="AB52" i="20"/>
  <c r="AB16" i="20"/>
  <c r="AB50" i="20"/>
  <c r="AB41" i="20"/>
  <c r="AB58" i="20"/>
  <c r="AB8" i="20"/>
  <c r="AB64" i="20"/>
  <c r="AB54" i="20"/>
  <c r="AB59" i="20"/>
  <c r="AB55" i="20"/>
  <c r="AB6" i="20" l="1"/>
  <c r="AB9" i="20"/>
  <c r="AB33" i="20"/>
  <c r="B71" i="20"/>
  <c r="C71" i="20"/>
  <c r="D71" i="20"/>
  <c r="E71" i="20"/>
  <c r="F71" i="20"/>
  <c r="G71" i="20"/>
  <c r="B72" i="20"/>
  <c r="C72" i="20"/>
  <c r="D72" i="20"/>
  <c r="E72" i="20"/>
  <c r="F72" i="20"/>
  <c r="G72" i="20"/>
  <c r="B73" i="20"/>
  <c r="C73" i="20"/>
  <c r="D73" i="20"/>
  <c r="E73" i="20"/>
  <c r="F73" i="20"/>
  <c r="G73" i="20"/>
  <c r="B74" i="20"/>
  <c r="C74" i="20"/>
  <c r="D74" i="20"/>
  <c r="E74" i="20"/>
  <c r="F74" i="20"/>
  <c r="G74" i="20"/>
  <c r="B75" i="20"/>
  <c r="C75" i="20"/>
  <c r="D75" i="20"/>
  <c r="E75" i="20"/>
  <c r="F75" i="20"/>
  <c r="G75" i="20"/>
  <c r="B76" i="20"/>
  <c r="C76" i="20"/>
  <c r="D76" i="20"/>
  <c r="E76" i="20"/>
  <c r="F76" i="20"/>
  <c r="G76" i="20"/>
  <c r="B77" i="20"/>
  <c r="C77" i="20"/>
  <c r="D77" i="20"/>
  <c r="E77" i="20"/>
  <c r="F77" i="20"/>
  <c r="G77" i="20"/>
  <c r="B78" i="20"/>
  <c r="C78" i="20"/>
  <c r="D78" i="20"/>
  <c r="E78" i="20"/>
  <c r="F78" i="20"/>
  <c r="G78" i="20"/>
  <c r="B79" i="20"/>
  <c r="C79" i="20"/>
  <c r="D79" i="20"/>
  <c r="E79" i="20"/>
  <c r="F79" i="20"/>
  <c r="G79" i="20"/>
  <c r="B80" i="20"/>
  <c r="C80" i="20"/>
  <c r="D80" i="20"/>
  <c r="E80" i="20"/>
  <c r="F80" i="20"/>
  <c r="G80" i="20"/>
  <c r="B81" i="20"/>
  <c r="C81" i="20"/>
  <c r="D81" i="20"/>
  <c r="E81" i="20"/>
  <c r="F81" i="20"/>
  <c r="G81" i="20"/>
  <c r="B82" i="20"/>
  <c r="C82" i="20"/>
  <c r="D82" i="20"/>
  <c r="E82" i="20"/>
  <c r="F82" i="20"/>
  <c r="G82" i="20"/>
  <c r="B83" i="20"/>
  <c r="C83" i="20"/>
  <c r="D83" i="20"/>
  <c r="E83" i="20"/>
  <c r="F83" i="20"/>
  <c r="G83" i="20"/>
  <c r="B84" i="20"/>
  <c r="C84" i="20"/>
  <c r="D84" i="20"/>
  <c r="E84" i="20"/>
  <c r="F84" i="20"/>
  <c r="G84" i="20"/>
  <c r="B85" i="20"/>
  <c r="C85" i="20"/>
  <c r="D85" i="20"/>
  <c r="E85" i="20"/>
  <c r="F85" i="20"/>
  <c r="G85" i="20"/>
  <c r="B86" i="20"/>
  <c r="C86" i="20"/>
  <c r="D86" i="20"/>
  <c r="E86" i="20"/>
  <c r="F86" i="20"/>
  <c r="G86" i="20"/>
  <c r="B87" i="20"/>
  <c r="C87" i="20"/>
  <c r="D87" i="20"/>
  <c r="E87" i="20"/>
  <c r="F87" i="20"/>
  <c r="G87" i="20"/>
  <c r="B88" i="20"/>
  <c r="C88" i="20"/>
  <c r="D88" i="20"/>
  <c r="E88" i="20"/>
  <c r="F88" i="20"/>
  <c r="G88" i="20"/>
  <c r="B89" i="20"/>
  <c r="C89" i="20"/>
  <c r="D89" i="20"/>
  <c r="E89" i="20"/>
  <c r="F89" i="20"/>
  <c r="G89" i="20"/>
  <c r="B90" i="20"/>
  <c r="C90" i="20"/>
  <c r="D90" i="20"/>
  <c r="E90" i="20"/>
  <c r="F90" i="20"/>
  <c r="G90" i="20"/>
  <c r="B91" i="20"/>
  <c r="C91" i="20"/>
  <c r="D91" i="20"/>
  <c r="E91" i="20"/>
  <c r="F91" i="20"/>
  <c r="G91" i="20"/>
  <c r="B92" i="20"/>
  <c r="C92" i="20"/>
  <c r="D92" i="20"/>
  <c r="E92" i="20"/>
  <c r="F92" i="20"/>
  <c r="G92" i="20"/>
  <c r="B93" i="20"/>
  <c r="C93" i="20"/>
  <c r="D93" i="20"/>
  <c r="E93" i="20"/>
  <c r="F93" i="20"/>
  <c r="G93" i="20"/>
  <c r="B94" i="20"/>
  <c r="C94" i="20"/>
  <c r="D94" i="20"/>
  <c r="E94" i="20"/>
  <c r="F94" i="20"/>
  <c r="G94" i="20"/>
  <c r="B95" i="20"/>
  <c r="C95" i="20"/>
  <c r="D95" i="20"/>
  <c r="E95" i="20"/>
  <c r="F95" i="20"/>
  <c r="G95" i="20"/>
  <c r="B96" i="20"/>
  <c r="C96" i="20"/>
  <c r="D96" i="20"/>
  <c r="E96" i="20"/>
  <c r="F96" i="20"/>
  <c r="G96" i="20"/>
  <c r="B97" i="20"/>
  <c r="C97" i="20"/>
  <c r="D97" i="20"/>
  <c r="E97" i="20"/>
  <c r="F97" i="20"/>
  <c r="G97" i="20"/>
  <c r="B98" i="20"/>
  <c r="C98" i="20"/>
  <c r="D98" i="20"/>
  <c r="E98" i="20"/>
  <c r="F98" i="20"/>
  <c r="G98" i="20"/>
  <c r="B99" i="20"/>
  <c r="C99" i="20"/>
  <c r="D99" i="20"/>
  <c r="E99" i="20"/>
  <c r="F99" i="20"/>
  <c r="G99" i="20"/>
  <c r="B100" i="20"/>
  <c r="C100" i="20"/>
  <c r="D100" i="20"/>
  <c r="E100" i="20"/>
  <c r="F100" i="20"/>
  <c r="G100" i="20"/>
  <c r="B101" i="20"/>
  <c r="C101" i="20"/>
  <c r="D101" i="20"/>
  <c r="E101" i="20"/>
  <c r="F101" i="20"/>
  <c r="G101" i="20"/>
  <c r="B102" i="20"/>
  <c r="C102" i="20"/>
  <c r="D102" i="20"/>
  <c r="E102" i="20"/>
  <c r="F102" i="20"/>
  <c r="G102" i="20"/>
  <c r="B103" i="20"/>
  <c r="C103" i="20"/>
  <c r="D103" i="20"/>
  <c r="E103" i="20"/>
  <c r="F103" i="20"/>
  <c r="G103" i="20"/>
  <c r="B104" i="20"/>
  <c r="C104" i="20"/>
  <c r="D104" i="20"/>
  <c r="E104" i="20"/>
  <c r="F104" i="20"/>
  <c r="G104" i="20"/>
  <c r="B105" i="20"/>
  <c r="C105" i="20"/>
  <c r="D105" i="20"/>
  <c r="E105" i="20"/>
  <c r="F105" i="20"/>
  <c r="G105" i="20"/>
  <c r="B106" i="20"/>
  <c r="C106" i="20"/>
  <c r="D106" i="20"/>
  <c r="E106" i="20"/>
  <c r="F106" i="20"/>
  <c r="G106" i="20"/>
  <c r="B107" i="20"/>
  <c r="C107" i="20"/>
  <c r="D107" i="20"/>
  <c r="E107" i="20"/>
  <c r="F107" i="20"/>
  <c r="G107" i="20"/>
  <c r="B108" i="20"/>
  <c r="C108" i="20"/>
  <c r="D108" i="20"/>
  <c r="E108" i="20"/>
  <c r="F108" i="20"/>
  <c r="G108" i="20"/>
  <c r="B109" i="20"/>
  <c r="C109" i="20"/>
  <c r="D109" i="20"/>
  <c r="E109" i="20"/>
  <c r="F109" i="20"/>
  <c r="G109" i="20"/>
  <c r="B110" i="20"/>
  <c r="C110" i="20"/>
  <c r="D110" i="20"/>
  <c r="E110" i="20"/>
  <c r="F110" i="20"/>
  <c r="G110" i="20"/>
  <c r="B111" i="20"/>
  <c r="C111" i="20"/>
  <c r="D111" i="20"/>
  <c r="E111" i="20"/>
  <c r="F111" i="20"/>
  <c r="G111" i="20"/>
  <c r="B112" i="20"/>
  <c r="C112" i="20"/>
  <c r="D112" i="20"/>
  <c r="E112" i="20"/>
  <c r="F112" i="20"/>
  <c r="G112" i="20"/>
  <c r="B113" i="20"/>
  <c r="C113" i="20"/>
  <c r="D113" i="20"/>
  <c r="E113" i="20"/>
  <c r="F113" i="20"/>
  <c r="G113" i="20"/>
  <c r="B114" i="20"/>
  <c r="C114" i="20"/>
  <c r="D114" i="20"/>
  <c r="E114" i="20"/>
  <c r="F114" i="20"/>
  <c r="G114" i="20"/>
  <c r="B115" i="20"/>
  <c r="C115" i="20"/>
  <c r="D115" i="20"/>
  <c r="E115" i="20"/>
  <c r="F115" i="20"/>
  <c r="G115" i="20"/>
  <c r="B116" i="20"/>
  <c r="C116" i="20"/>
  <c r="D116" i="20"/>
  <c r="E116" i="20"/>
  <c r="F116" i="20"/>
  <c r="G116" i="20"/>
  <c r="B117" i="20"/>
  <c r="C117" i="20"/>
  <c r="D117" i="20"/>
  <c r="E117" i="20"/>
  <c r="F117" i="20"/>
  <c r="G117" i="20"/>
  <c r="B118" i="20"/>
  <c r="C118" i="20"/>
  <c r="D118" i="20"/>
  <c r="E118" i="20"/>
  <c r="F118" i="20"/>
  <c r="G118" i="20"/>
  <c r="B119" i="20"/>
  <c r="C119" i="20"/>
  <c r="D119" i="20"/>
  <c r="E119" i="20"/>
  <c r="F119" i="20"/>
  <c r="G119" i="20"/>
  <c r="B120" i="20"/>
  <c r="C120" i="20"/>
  <c r="D120" i="20"/>
  <c r="E120" i="20"/>
  <c r="F120" i="20"/>
  <c r="G120" i="20"/>
  <c r="B121" i="20"/>
  <c r="C121" i="20"/>
  <c r="D121" i="20"/>
  <c r="E121" i="20"/>
  <c r="F121" i="20"/>
  <c r="G121" i="20"/>
  <c r="B122" i="20"/>
  <c r="C122" i="20"/>
  <c r="D122" i="20"/>
  <c r="E122" i="20"/>
  <c r="F122" i="20"/>
  <c r="G122" i="20"/>
  <c r="B123" i="20"/>
  <c r="C123" i="20"/>
  <c r="D123" i="20"/>
  <c r="E123" i="20"/>
  <c r="F123" i="20"/>
  <c r="G123" i="20"/>
  <c r="B124" i="20"/>
  <c r="C124" i="20"/>
  <c r="D124" i="20"/>
  <c r="E124" i="20"/>
  <c r="F124" i="20"/>
  <c r="G124" i="20"/>
  <c r="B125" i="20"/>
  <c r="C125" i="20"/>
  <c r="D125" i="20"/>
  <c r="E125" i="20"/>
  <c r="F125" i="20"/>
  <c r="G125" i="20"/>
  <c r="B126" i="20"/>
  <c r="C126" i="20"/>
  <c r="D126" i="20"/>
  <c r="E126" i="20"/>
  <c r="F126" i="20"/>
  <c r="G126" i="20"/>
  <c r="B127" i="20"/>
  <c r="C127" i="20"/>
  <c r="D127" i="20"/>
  <c r="E127" i="20"/>
  <c r="F127" i="20"/>
  <c r="G127" i="20"/>
  <c r="B128" i="20"/>
  <c r="C128" i="20"/>
  <c r="D128" i="20"/>
  <c r="E128" i="20"/>
  <c r="F128" i="20"/>
  <c r="G128" i="20"/>
  <c r="B129" i="20"/>
  <c r="C129" i="20"/>
  <c r="D129" i="20"/>
  <c r="E129" i="20"/>
  <c r="F129" i="20"/>
  <c r="G129" i="20"/>
  <c r="B130" i="20"/>
  <c r="C130" i="20"/>
  <c r="D130" i="20"/>
  <c r="E130" i="20"/>
  <c r="F130" i="20"/>
  <c r="G130" i="20"/>
  <c r="B131" i="20"/>
  <c r="C131" i="20"/>
  <c r="D131" i="20"/>
  <c r="E131" i="20"/>
  <c r="F131" i="20"/>
  <c r="G131" i="20"/>
  <c r="B132" i="20"/>
  <c r="C132" i="20"/>
  <c r="D132" i="20"/>
  <c r="E132" i="20"/>
  <c r="F132" i="20"/>
  <c r="G132" i="20"/>
  <c r="B133" i="20"/>
  <c r="C133" i="20"/>
  <c r="D133" i="20"/>
  <c r="E133" i="20"/>
  <c r="F133" i="20"/>
  <c r="G133" i="20"/>
  <c r="B134" i="20"/>
  <c r="C134" i="20"/>
  <c r="D134" i="20"/>
  <c r="E134" i="20"/>
  <c r="F134" i="20"/>
  <c r="G134" i="20"/>
  <c r="B135" i="20"/>
  <c r="C135" i="20"/>
  <c r="D135" i="20"/>
  <c r="E135" i="20"/>
  <c r="F135" i="20"/>
  <c r="G135" i="20"/>
  <c r="B136" i="20"/>
  <c r="C136" i="20"/>
  <c r="D136" i="20"/>
  <c r="E136" i="20"/>
  <c r="F136" i="20"/>
  <c r="G136" i="20"/>
  <c r="B137" i="20"/>
  <c r="C137" i="20"/>
  <c r="D137" i="20"/>
  <c r="E137" i="20"/>
  <c r="F137" i="20"/>
  <c r="G137" i="20"/>
  <c r="B138" i="20"/>
  <c r="C138" i="20"/>
  <c r="D138" i="20"/>
  <c r="E138" i="20"/>
  <c r="F138" i="20"/>
  <c r="G138" i="20"/>
  <c r="B139" i="20"/>
  <c r="C139" i="20"/>
  <c r="D139" i="20"/>
  <c r="E139" i="20"/>
  <c r="F139" i="20"/>
  <c r="G139" i="20"/>
  <c r="B140" i="20"/>
  <c r="C140" i="20"/>
  <c r="D140" i="20"/>
  <c r="E140" i="20"/>
  <c r="F140" i="20"/>
  <c r="G140" i="20"/>
  <c r="B141" i="20"/>
  <c r="C141" i="20"/>
  <c r="D141" i="20"/>
  <c r="E141" i="20"/>
  <c r="F141" i="20"/>
  <c r="G141" i="20"/>
  <c r="B142" i="20"/>
  <c r="C142" i="20"/>
  <c r="D142" i="20"/>
  <c r="E142" i="20"/>
  <c r="F142" i="20"/>
  <c r="G142" i="20"/>
  <c r="B143" i="20"/>
  <c r="C143" i="20"/>
  <c r="D143" i="20"/>
  <c r="E143" i="20"/>
  <c r="F143" i="20"/>
  <c r="G143" i="20"/>
  <c r="B144" i="20"/>
  <c r="C144" i="20"/>
  <c r="D144" i="20"/>
  <c r="E144" i="20"/>
  <c r="F144" i="20"/>
  <c r="G144" i="20"/>
  <c r="B145" i="20"/>
  <c r="C145" i="20"/>
  <c r="D145" i="20"/>
  <c r="E145" i="20"/>
  <c r="F145" i="20"/>
  <c r="G145" i="20"/>
  <c r="B146" i="20"/>
  <c r="C146" i="20"/>
  <c r="D146" i="20"/>
  <c r="E146" i="20"/>
  <c r="F146" i="20"/>
  <c r="G146" i="20"/>
  <c r="B147" i="20"/>
  <c r="C147" i="20"/>
  <c r="D147" i="20"/>
  <c r="E147" i="20"/>
  <c r="F147" i="20"/>
  <c r="G147" i="20"/>
  <c r="B148" i="20"/>
  <c r="C148" i="20"/>
  <c r="D148" i="20"/>
  <c r="E148" i="20"/>
  <c r="F148" i="20"/>
  <c r="G148" i="20"/>
  <c r="B149" i="20"/>
  <c r="C149" i="20"/>
  <c r="D149" i="20"/>
  <c r="E149" i="20"/>
  <c r="F149" i="20"/>
  <c r="G149" i="20"/>
  <c r="B150" i="20"/>
  <c r="C150" i="20"/>
  <c r="D150" i="20"/>
  <c r="E150" i="20"/>
  <c r="F150" i="20"/>
  <c r="G150" i="20"/>
  <c r="B151" i="20"/>
  <c r="C151" i="20"/>
  <c r="D151" i="20"/>
  <c r="E151" i="20"/>
  <c r="F151" i="20"/>
  <c r="G151" i="20"/>
  <c r="B152" i="20"/>
  <c r="C152" i="20"/>
  <c r="D152" i="20"/>
  <c r="E152" i="20"/>
  <c r="F152" i="20"/>
  <c r="G152" i="20"/>
  <c r="B153" i="20"/>
  <c r="C153" i="20"/>
  <c r="D153" i="20"/>
  <c r="E153" i="20"/>
  <c r="F153" i="20"/>
  <c r="G153" i="20"/>
  <c r="B154" i="20"/>
  <c r="C154" i="20"/>
  <c r="D154" i="20"/>
  <c r="E154" i="20"/>
  <c r="F154" i="20"/>
  <c r="G154" i="20"/>
  <c r="B155" i="20"/>
  <c r="C155" i="20"/>
  <c r="D155" i="20"/>
  <c r="E155" i="20"/>
  <c r="F155" i="20"/>
  <c r="G155" i="20"/>
  <c r="B156" i="20"/>
  <c r="C156" i="20"/>
  <c r="D156" i="20"/>
  <c r="E156" i="20"/>
  <c r="F156" i="20"/>
  <c r="G156" i="20"/>
  <c r="B157" i="20"/>
  <c r="C157" i="20"/>
  <c r="D157" i="20"/>
  <c r="E157" i="20"/>
  <c r="F157" i="20"/>
  <c r="G157" i="20"/>
  <c r="B158" i="20"/>
  <c r="C158" i="20"/>
  <c r="D158" i="20"/>
  <c r="E158" i="20"/>
  <c r="F158" i="20"/>
  <c r="G158" i="20"/>
  <c r="B159" i="20"/>
  <c r="C159" i="20"/>
  <c r="D159" i="20"/>
  <c r="E159" i="20"/>
  <c r="F159" i="20"/>
  <c r="G159" i="20"/>
  <c r="B160" i="20"/>
  <c r="C160" i="20"/>
  <c r="D160" i="20"/>
  <c r="E160" i="20"/>
  <c r="F160" i="20"/>
  <c r="G160" i="20"/>
  <c r="B161" i="20"/>
  <c r="C161" i="20"/>
  <c r="D161" i="20"/>
  <c r="E161" i="20"/>
  <c r="F161" i="20"/>
  <c r="G161" i="20"/>
  <c r="B162" i="20"/>
  <c r="C162" i="20"/>
  <c r="D162" i="20"/>
  <c r="E162" i="20"/>
  <c r="F162" i="20"/>
  <c r="G162" i="20"/>
  <c r="B163" i="20"/>
  <c r="C163" i="20"/>
  <c r="D163" i="20"/>
  <c r="E163" i="20"/>
  <c r="F163" i="20"/>
  <c r="G163" i="20"/>
  <c r="B164" i="20"/>
  <c r="C164" i="20"/>
  <c r="D164" i="20"/>
  <c r="E164" i="20"/>
  <c r="F164" i="20"/>
  <c r="G164" i="20"/>
  <c r="B165" i="20"/>
  <c r="C165" i="20"/>
  <c r="D165" i="20"/>
  <c r="E165" i="20"/>
  <c r="F165" i="20"/>
  <c r="G165" i="20"/>
  <c r="B166" i="20"/>
  <c r="C166" i="20"/>
  <c r="D166" i="20"/>
  <c r="E166" i="20"/>
  <c r="F166" i="20"/>
  <c r="G166" i="20"/>
  <c r="B167" i="20"/>
  <c r="C167" i="20"/>
  <c r="D167" i="20"/>
  <c r="E167" i="20"/>
  <c r="F167" i="20"/>
  <c r="G167" i="20"/>
  <c r="B168" i="20"/>
  <c r="C168" i="20"/>
  <c r="D168" i="20"/>
  <c r="E168" i="20"/>
  <c r="F168" i="20"/>
  <c r="G168" i="20"/>
  <c r="B169" i="20"/>
  <c r="C169" i="20"/>
  <c r="D169" i="20"/>
  <c r="E169" i="20"/>
  <c r="F169" i="20"/>
  <c r="G169" i="20"/>
  <c r="B170" i="20"/>
  <c r="C170" i="20"/>
  <c r="D170" i="20"/>
  <c r="E170" i="20"/>
  <c r="F170" i="20"/>
  <c r="G170" i="20"/>
  <c r="B171" i="20"/>
  <c r="C171" i="20"/>
  <c r="D171" i="20"/>
  <c r="E171" i="20"/>
  <c r="F171" i="20"/>
  <c r="G171" i="20"/>
  <c r="B172" i="20"/>
  <c r="C172" i="20"/>
  <c r="D172" i="20"/>
  <c r="E172" i="20"/>
  <c r="F172" i="20"/>
  <c r="G172" i="20"/>
  <c r="B173" i="20"/>
  <c r="C173" i="20"/>
  <c r="D173" i="20"/>
  <c r="E173" i="20"/>
  <c r="F173" i="20"/>
  <c r="G173" i="20"/>
  <c r="B174" i="20"/>
  <c r="C174" i="20"/>
  <c r="D174" i="20"/>
  <c r="E174" i="20"/>
  <c r="F174" i="20"/>
  <c r="G174" i="20"/>
  <c r="B175" i="20"/>
  <c r="C175" i="20"/>
  <c r="D175" i="20"/>
  <c r="E175" i="20"/>
  <c r="F175" i="20"/>
  <c r="G175" i="20"/>
  <c r="B176" i="20"/>
  <c r="C176" i="20"/>
  <c r="D176" i="20"/>
  <c r="E176" i="20"/>
  <c r="F176" i="20"/>
  <c r="G176" i="20"/>
  <c r="B177" i="20"/>
  <c r="C177" i="20"/>
  <c r="D177" i="20"/>
  <c r="E177" i="20"/>
  <c r="F177" i="20"/>
  <c r="G177" i="20"/>
  <c r="B178" i="20"/>
  <c r="C178" i="20"/>
  <c r="D178" i="20"/>
  <c r="E178" i="20"/>
  <c r="F178" i="20"/>
  <c r="G178" i="20"/>
  <c r="B179" i="20"/>
  <c r="C179" i="20"/>
  <c r="D179" i="20"/>
  <c r="E179" i="20"/>
  <c r="F179" i="20"/>
  <c r="G179" i="20"/>
  <c r="B180" i="20"/>
  <c r="C180" i="20"/>
  <c r="D180" i="20"/>
  <c r="E180" i="20"/>
  <c r="F180" i="20"/>
  <c r="G180" i="20"/>
  <c r="B181" i="20"/>
  <c r="C181" i="20"/>
  <c r="D181" i="20"/>
  <c r="E181" i="20"/>
  <c r="F181" i="20"/>
  <c r="G181" i="20"/>
  <c r="B182" i="20"/>
  <c r="C182" i="20"/>
  <c r="D182" i="20"/>
  <c r="E182" i="20"/>
  <c r="F182" i="20"/>
  <c r="G182" i="20"/>
  <c r="B183" i="20"/>
  <c r="C183" i="20"/>
  <c r="D183" i="20"/>
  <c r="E183" i="20"/>
  <c r="F183" i="20"/>
  <c r="G183" i="20"/>
  <c r="B184" i="20"/>
  <c r="C184" i="20"/>
  <c r="D184" i="20"/>
  <c r="E184" i="20"/>
  <c r="F184" i="20"/>
  <c r="G184" i="20"/>
  <c r="B185" i="20"/>
  <c r="C185" i="20"/>
  <c r="D185" i="20"/>
  <c r="E185" i="20"/>
  <c r="F185" i="20"/>
  <c r="G185" i="20"/>
  <c r="B186" i="20"/>
  <c r="C186" i="20"/>
  <c r="D186" i="20"/>
  <c r="E186" i="20"/>
  <c r="F186" i="20"/>
  <c r="G186" i="20"/>
  <c r="B187" i="20"/>
  <c r="C187" i="20"/>
  <c r="D187" i="20"/>
  <c r="E187" i="20"/>
  <c r="F187" i="20"/>
  <c r="G187" i="20"/>
  <c r="B188" i="20"/>
  <c r="C188" i="20"/>
  <c r="D188" i="20"/>
  <c r="E188" i="20"/>
  <c r="F188" i="20"/>
  <c r="G188" i="20"/>
  <c r="B189" i="20"/>
  <c r="C189" i="20"/>
  <c r="D189" i="20"/>
  <c r="E189" i="20"/>
  <c r="F189" i="20"/>
  <c r="G189" i="20"/>
  <c r="B190" i="20"/>
  <c r="C190" i="20"/>
  <c r="D190" i="20"/>
  <c r="E190" i="20"/>
  <c r="F190" i="20"/>
  <c r="G190" i="20"/>
  <c r="B191" i="20"/>
  <c r="C191" i="20"/>
  <c r="D191" i="20"/>
  <c r="E191" i="20"/>
  <c r="F191" i="20"/>
  <c r="G191" i="20"/>
  <c r="B192" i="20"/>
  <c r="C192" i="20"/>
  <c r="D192" i="20"/>
  <c r="E192" i="20"/>
  <c r="F192" i="20"/>
  <c r="G192" i="20"/>
  <c r="B193" i="20"/>
  <c r="C193" i="20"/>
  <c r="D193" i="20"/>
  <c r="E193" i="20"/>
  <c r="F193" i="20"/>
  <c r="G193" i="20"/>
  <c r="B194" i="20"/>
  <c r="C194" i="20"/>
  <c r="D194" i="20"/>
  <c r="E194" i="20"/>
  <c r="F194" i="20"/>
  <c r="G194" i="20"/>
  <c r="B195" i="20"/>
  <c r="C195" i="20"/>
  <c r="D195" i="20"/>
  <c r="E195" i="20"/>
  <c r="F195" i="20"/>
  <c r="G195" i="20"/>
  <c r="B196" i="20"/>
  <c r="C196" i="20"/>
  <c r="D196" i="20"/>
  <c r="E196" i="20"/>
  <c r="F196" i="20"/>
  <c r="G196" i="20"/>
  <c r="B197" i="20"/>
  <c r="C197" i="20"/>
  <c r="D197" i="20"/>
  <c r="E197" i="20"/>
  <c r="F197" i="20"/>
  <c r="G197" i="20"/>
  <c r="B198" i="20"/>
  <c r="C198" i="20"/>
  <c r="D198" i="20"/>
  <c r="E198" i="20"/>
  <c r="F198" i="20"/>
  <c r="G198" i="20"/>
  <c r="B199" i="20"/>
  <c r="C199" i="20"/>
  <c r="D199" i="20"/>
  <c r="E199" i="20"/>
  <c r="F199" i="20"/>
  <c r="G199" i="20"/>
  <c r="B200" i="20"/>
  <c r="C200" i="20"/>
  <c r="D200" i="20"/>
  <c r="E200" i="20"/>
  <c r="F200" i="20"/>
  <c r="G200" i="20"/>
  <c r="B201" i="20"/>
  <c r="C201" i="20"/>
  <c r="D201" i="20"/>
  <c r="E201" i="20"/>
  <c r="F201" i="20"/>
  <c r="G201" i="20"/>
  <c r="B202" i="20"/>
  <c r="C202" i="20"/>
  <c r="D202" i="20"/>
  <c r="E202" i="20"/>
  <c r="F202" i="20"/>
  <c r="G202" i="20"/>
  <c r="B203" i="20"/>
  <c r="C203" i="20"/>
  <c r="D203" i="20"/>
  <c r="E203" i="20"/>
  <c r="F203" i="20"/>
  <c r="G203" i="20"/>
  <c r="B204" i="20"/>
  <c r="C204" i="20"/>
  <c r="D204" i="20"/>
  <c r="E204" i="20"/>
  <c r="F204" i="20"/>
  <c r="G204" i="20"/>
  <c r="B205" i="20"/>
  <c r="C205" i="20"/>
  <c r="D205" i="20"/>
  <c r="E205" i="20"/>
  <c r="F205" i="20"/>
  <c r="G205" i="20"/>
  <c r="B206" i="20"/>
  <c r="C206" i="20"/>
  <c r="D206" i="20"/>
  <c r="E206" i="20"/>
  <c r="F206" i="20"/>
  <c r="G206" i="20"/>
  <c r="B207" i="20"/>
  <c r="C207" i="20"/>
  <c r="D207" i="20"/>
  <c r="E207" i="20"/>
  <c r="F207" i="20"/>
  <c r="G207" i="20"/>
  <c r="B208" i="20"/>
  <c r="C208" i="20"/>
  <c r="D208" i="20"/>
  <c r="E208" i="20"/>
  <c r="F208" i="20"/>
  <c r="G208" i="20"/>
  <c r="B209" i="20"/>
  <c r="C209" i="20"/>
  <c r="D209" i="20"/>
  <c r="E209" i="20"/>
  <c r="F209" i="20"/>
  <c r="G209" i="20"/>
  <c r="B210" i="20"/>
  <c r="C210" i="20"/>
  <c r="D210" i="20"/>
  <c r="E210" i="20"/>
  <c r="F210" i="20"/>
  <c r="G210" i="20"/>
  <c r="B211" i="20"/>
  <c r="C211" i="20"/>
  <c r="D211" i="20"/>
  <c r="E211" i="20"/>
  <c r="F211" i="20"/>
  <c r="G211" i="20"/>
  <c r="B212" i="20"/>
  <c r="C212" i="20"/>
  <c r="D212" i="20"/>
  <c r="E212" i="20"/>
  <c r="F212" i="20"/>
  <c r="G212" i="20"/>
  <c r="B213" i="20"/>
  <c r="C213" i="20"/>
  <c r="D213" i="20"/>
  <c r="E213" i="20"/>
  <c r="F213" i="20"/>
  <c r="G213" i="20"/>
  <c r="B214" i="20"/>
  <c r="C214" i="20"/>
  <c r="D214" i="20"/>
  <c r="E214" i="20"/>
  <c r="F214" i="20"/>
  <c r="G214" i="20"/>
  <c r="B215" i="20"/>
  <c r="C215" i="20"/>
  <c r="D215" i="20"/>
  <c r="E215" i="20"/>
  <c r="F215" i="20"/>
  <c r="G215" i="20"/>
  <c r="B216" i="20"/>
  <c r="C216" i="20"/>
  <c r="D216" i="20"/>
  <c r="E216" i="20"/>
  <c r="F216" i="20"/>
  <c r="G216" i="20"/>
  <c r="B217" i="20"/>
  <c r="C217" i="20"/>
  <c r="D217" i="20"/>
  <c r="E217" i="20"/>
  <c r="F217" i="20"/>
  <c r="G217" i="20"/>
  <c r="B218" i="20"/>
  <c r="C218" i="20"/>
  <c r="D218" i="20"/>
  <c r="E218" i="20"/>
  <c r="F218" i="20"/>
  <c r="G218" i="20"/>
  <c r="B219" i="20"/>
  <c r="C219" i="20"/>
  <c r="D219" i="20"/>
  <c r="E219" i="20"/>
  <c r="F219" i="20"/>
  <c r="G219" i="20"/>
  <c r="B220" i="20"/>
  <c r="C220" i="20"/>
  <c r="D220" i="20"/>
  <c r="E220" i="20"/>
  <c r="F220" i="20"/>
  <c r="G220" i="20"/>
  <c r="B221" i="20"/>
  <c r="C221" i="20"/>
  <c r="D221" i="20"/>
  <c r="E221" i="20"/>
  <c r="F221" i="20"/>
  <c r="G221" i="20"/>
  <c r="B222" i="20"/>
  <c r="C222" i="20"/>
  <c r="D222" i="20"/>
  <c r="E222" i="20"/>
  <c r="F222" i="20"/>
  <c r="G222" i="20"/>
  <c r="B223" i="20"/>
  <c r="C223" i="20"/>
  <c r="D223" i="20"/>
  <c r="E223" i="20"/>
  <c r="F223" i="20"/>
  <c r="G223" i="20"/>
  <c r="B224" i="20"/>
  <c r="C224" i="20"/>
  <c r="D224" i="20"/>
  <c r="E224" i="20"/>
  <c r="F224" i="20"/>
  <c r="G224" i="20"/>
  <c r="B225" i="20"/>
  <c r="C225" i="20"/>
  <c r="D225" i="20"/>
  <c r="E225" i="20"/>
  <c r="F225" i="20"/>
  <c r="G225" i="20"/>
  <c r="B226" i="20"/>
  <c r="C226" i="20"/>
  <c r="D226" i="20"/>
  <c r="E226" i="20"/>
  <c r="F226" i="20"/>
  <c r="G226" i="20"/>
  <c r="B227" i="20"/>
  <c r="C227" i="20"/>
  <c r="D227" i="20"/>
  <c r="E227" i="20"/>
  <c r="F227" i="20"/>
  <c r="G227" i="20"/>
  <c r="B228" i="20"/>
  <c r="C228" i="20"/>
  <c r="D228" i="20"/>
  <c r="E228" i="20"/>
  <c r="F228" i="20"/>
  <c r="G228" i="20"/>
  <c r="B229" i="20"/>
  <c r="C229" i="20"/>
  <c r="D229" i="20"/>
  <c r="E229" i="20"/>
  <c r="F229" i="20"/>
  <c r="G229" i="20"/>
  <c r="B230" i="20"/>
  <c r="C230" i="20"/>
  <c r="D230" i="20"/>
  <c r="E230" i="20"/>
  <c r="F230" i="20"/>
  <c r="G230" i="20"/>
  <c r="B231" i="20"/>
  <c r="C231" i="20"/>
  <c r="D231" i="20"/>
  <c r="E231" i="20"/>
  <c r="F231" i="20"/>
  <c r="G231" i="20"/>
  <c r="B232" i="20"/>
  <c r="C232" i="20"/>
  <c r="D232" i="20"/>
  <c r="E232" i="20"/>
  <c r="F232" i="20"/>
  <c r="G232" i="20"/>
  <c r="B233" i="20"/>
  <c r="C233" i="20"/>
  <c r="D233" i="20"/>
  <c r="E233" i="20"/>
  <c r="F233" i="20"/>
  <c r="G233" i="20"/>
  <c r="B234" i="20"/>
  <c r="C234" i="20"/>
  <c r="D234" i="20"/>
  <c r="E234" i="20"/>
  <c r="F234" i="20"/>
  <c r="G234" i="20"/>
  <c r="B235" i="20"/>
  <c r="C235" i="20"/>
  <c r="D235" i="20"/>
  <c r="E235" i="20"/>
  <c r="F235" i="20"/>
  <c r="G235" i="20"/>
  <c r="B236" i="20"/>
  <c r="C236" i="20"/>
  <c r="D236" i="20"/>
  <c r="E236" i="20"/>
  <c r="F236" i="20"/>
  <c r="G236" i="20"/>
  <c r="B237" i="20"/>
  <c r="C237" i="20"/>
  <c r="D237" i="20"/>
  <c r="E237" i="20"/>
  <c r="F237" i="20"/>
  <c r="G237" i="20"/>
  <c r="B238" i="20"/>
  <c r="C238" i="20"/>
  <c r="D238" i="20"/>
  <c r="E238" i="20"/>
  <c r="F238" i="20"/>
  <c r="G238" i="20"/>
  <c r="B239" i="20"/>
  <c r="C239" i="20"/>
  <c r="D239" i="20"/>
  <c r="E239" i="20"/>
  <c r="F239" i="20"/>
  <c r="G239" i="20"/>
  <c r="B240" i="20"/>
  <c r="C240" i="20"/>
  <c r="D240" i="20"/>
  <c r="E240" i="20"/>
  <c r="F240" i="20"/>
  <c r="G240" i="20"/>
  <c r="B241" i="20"/>
  <c r="C241" i="20"/>
  <c r="D241" i="20"/>
  <c r="E241" i="20"/>
  <c r="F241" i="20"/>
  <c r="G241" i="20"/>
  <c r="B242" i="20"/>
  <c r="C242" i="20"/>
  <c r="D242" i="20"/>
  <c r="E242" i="20"/>
  <c r="F242" i="20"/>
  <c r="G242" i="20"/>
  <c r="B243" i="20"/>
  <c r="C243" i="20"/>
  <c r="D243" i="20"/>
  <c r="E243" i="20"/>
  <c r="F243" i="20"/>
  <c r="G243" i="20"/>
  <c r="B244" i="20"/>
  <c r="C244" i="20"/>
  <c r="D244" i="20"/>
  <c r="E244" i="20"/>
  <c r="F244" i="20"/>
  <c r="G244" i="20"/>
  <c r="B245" i="20"/>
  <c r="C245" i="20"/>
  <c r="D245" i="20"/>
  <c r="E245" i="20"/>
  <c r="F245" i="20"/>
  <c r="G245" i="20"/>
  <c r="B246" i="20"/>
  <c r="C246" i="20"/>
  <c r="D246" i="20"/>
  <c r="E246" i="20"/>
  <c r="F246" i="20"/>
  <c r="G246" i="20"/>
  <c r="B247" i="20"/>
  <c r="C247" i="20"/>
  <c r="D247" i="20"/>
  <c r="E247" i="20"/>
  <c r="F247" i="20"/>
  <c r="G247" i="20"/>
  <c r="B248" i="20"/>
  <c r="C248" i="20"/>
  <c r="D248" i="20"/>
  <c r="E248" i="20"/>
  <c r="F248" i="20"/>
  <c r="G248" i="20"/>
  <c r="B249" i="20"/>
  <c r="C249" i="20"/>
  <c r="D249" i="20"/>
  <c r="E249" i="20"/>
  <c r="F249" i="20"/>
  <c r="G249" i="20"/>
  <c r="B250" i="20"/>
  <c r="C250" i="20"/>
  <c r="D250" i="20"/>
  <c r="E250" i="20"/>
  <c r="F250" i="20"/>
  <c r="G250" i="20"/>
  <c r="B251" i="20"/>
  <c r="C251" i="20"/>
  <c r="D251" i="20"/>
  <c r="E251" i="20"/>
  <c r="F251" i="20"/>
  <c r="G251" i="20"/>
  <c r="B252" i="20"/>
  <c r="C252" i="20"/>
  <c r="D252" i="20"/>
  <c r="E252" i="20"/>
  <c r="F252" i="20"/>
  <c r="G252" i="20"/>
  <c r="B253" i="20"/>
  <c r="C253" i="20"/>
  <c r="D253" i="20"/>
  <c r="E253" i="20"/>
  <c r="F253" i="20"/>
  <c r="G253" i="20"/>
  <c r="B254" i="20"/>
  <c r="C254" i="20"/>
  <c r="D254" i="20"/>
  <c r="E254" i="20"/>
  <c r="F254" i="20"/>
  <c r="G254" i="20"/>
  <c r="B255" i="20"/>
  <c r="C255" i="20"/>
  <c r="D255" i="20"/>
  <c r="E255" i="20"/>
  <c r="F255" i="20"/>
  <c r="G255" i="20"/>
  <c r="B256" i="20"/>
  <c r="C256" i="20"/>
  <c r="D256" i="20"/>
  <c r="E256" i="20"/>
  <c r="F256" i="20"/>
  <c r="G256" i="20"/>
  <c r="B257" i="20"/>
  <c r="C257" i="20"/>
  <c r="D257" i="20"/>
  <c r="E257" i="20"/>
  <c r="F257" i="20"/>
  <c r="G257" i="20"/>
  <c r="B258" i="20"/>
  <c r="C258" i="20"/>
  <c r="D258" i="20"/>
  <c r="E258" i="20"/>
  <c r="F258" i="20"/>
  <c r="G258" i="20"/>
  <c r="B259" i="20"/>
  <c r="C259" i="20"/>
  <c r="D259" i="20"/>
  <c r="E259" i="20"/>
  <c r="F259" i="20"/>
  <c r="G259" i="20"/>
  <c r="B260" i="20"/>
  <c r="C260" i="20"/>
  <c r="D260" i="20"/>
  <c r="E260" i="20"/>
  <c r="F260" i="20"/>
  <c r="G260" i="20"/>
  <c r="B261" i="20"/>
  <c r="C261" i="20"/>
  <c r="D261" i="20"/>
  <c r="E261" i="20"/>
  <c r="F261" i="20"/>
  <c r="G261" i="20"/>
  <c r="B262" i="20"/>
  <c r="C262" i="20"/>
  <c r="D262" i="20"/>
  <c r="E262" i="20"/>
  <c r="F262" i="20"/>
  <c r="G262" i="20"/>
  <c r="B263" i="20"/>
  <c r="C263" i="20"/>
  <c r="D263" i="20"/>
  <c r="E263" i="20"/>
  <c r="F263" i="20"/>
  <c r="G263" i="20"/>
  <c r="B264" i="20"/>
  <c r="C264" i="20"/>
  <c r="D264" i="20"/>
  <c r="E264" i="20"/>
  <c r="F264" i="20"/>
  <c r="G264" i="20"/>
  <c r="B265" i="20"/>
  <c r="C265" i="20"/>
  <c r="D265" i="20"/>
  <c r="E265" i="20"/>
  <c r="F265" i="20"/>
  <c r="G265" i="20"/>
  <c r="B266" i="20"/>
  <c r="C266" i="20"/>
  <c r="D266" i="20"/>
  <c r="E266" i="20"/>
  <c r="F266" i="20"/>
  <c r="G266" i="20"/>
  <c r="B267" i="20"/>
  <c r="C267" i="20"/>
  <c r="D267" i="20"/>
  <c r="E267" i="20"/>
  <c r="F267" i="20"/>
  <c r="G267" i="20"/>
  <c r="B268" i="20"/>
  <c r="C268" i="20"/>
  <c r="D268" i="20"/>
  <c r="E268" i="20"/>
  <c r="F268" i="20"/>
  <c r="G268" i="20"/>
  <c r="B269" i="20"/>
  <c r="C269" i="20"/>
  <c r="D269" i="20"/>
  <c r="E269" i="20"/>
  <c r="F269" i="20"/>
  <c r="G269" i="20"/>
  <c r="B270" i="20"/>
  <c r="C270" i="20"/>
  <c r="D270" i="20"/>
  <c r="E270" i="20"/>
  <c r="F270" i="20"/>
  <c r="G270" i="20"/>
  <c r="B271" i="20"/>
  <c r="C271" i="20"/>
  <c r="D271" i="20"/>
  <c r="E271" i="20"/>
  <c r="F271" i="20"/>
  <c r="G271" i="20"/>
  <c r="B272" i="20"/>
  <c r="C272" i="20"/>
  <c r="D272" i="20"/>
  <c r="E272" i="20"/>
  <c r="F272" i="20"/>
  <c r="G272" i="20"/>
  <c r="B273" i="20"/>
  <c r="C273" i="20"/>
  <c r="D273" i="20"/>
  <c r="E273" i="20"/>
  <c r="F273" i="20"/>
  <c r="G273" i="20"/>
  <c r="B274" i="20"/>
  <c r="C274" i="20"/>
  <c r="D274" i="20"/>
  <c r="E274" i="20"/>
  <c r="F274" i="20"/>
  <c r="G274" i="20"/>
  <c r="B275" i="20"/>
  <c r="C275" i="20"/>
  <c r="D275" i="20"/>
  <c r="E275" i="20"/>
  <c r="F275" i="20"/>
  <c r="G275" i="20"/>
  <c r="B276" i="20"/>
  <c r="C276" i="20"/>
  <c r="D276" i="20"/>
  <c r="E276" i="20"/>
  <c r="F276" i="20"/>
  <c r="G276" i="20"/>
  <c r="B277" i="20"/>
  <c r="C277" i="20"/>
  <c r="D277" i="20"/>
  <c r="E277" i="20"/>
  <c r="F277" i="20"/>
  <c r="G277" i="20"/>
  <c r="B278" i="20"/>
  <c r="C278" i="20"/>
  <c r="D278" i="20"/>
  <c r="E278" i="20"/>
  <c r="F278" i="20"/>
  <c r="G278" i="20"/>
  <c r="B279" i="20"/>
  <c r="C279" i="20"/>
  <c r="D279" i="20"/>
  <c r="E279" i="20"/>
  <c r="F279" i="20"/>
  <c r="G279" i="20"/>
  <c r="B280" i="20"/>
  <c r="C280" i="20"/>
  <c r="D280" i="20"/>
  <c r="E280" i="20"/>
  <c r="F280" i="20"/>
  <c r="G280" i="20"/>
  <c r="B281" i="20"/>
  <c r="C281" i="20"/>
  <c r="D281" i="20"/>
  <c r="E281" i="20"/>
  <c r="F281" i="20"/>
  <c r="G281" i="20"/>
  <c r="B282" i="20"/>
  <c r="C282" i="20"/>
  <c r="D282" i="20"/>
  <c r="E282" i="20"/>
  <c r="F282" i="20"/>
  <c r="G282" i="20"/>
  <c r="B283" i="20"/>
  <c r="C283" i="20"/>
  <c r="D283" i="20"/>
  <c r="E283" i="20"/>
  <c r="F283" i="20"/>
  <c r="G283" i="20"/>
  <c r="B284" i="20"/>
  <c r="C284" i="20"/>
  <c r="D284" i="20"/>
  <c r="E284" i="20"/>
  <c r="F284" i="20"/>
  <c r="G284" i="20"/>
  <c r="B285" i="20"/>
  <c r="C285" i="20"/>
  <c r="D285" i="20"/>
  <c r="E285" i="20"/>
  <c r="F285" i="20"/>
  <c r="G285" i="20"/>
  <c r="B286" i="20"/>
  <c r="C286" i="20"/>
  <c r="D286" i="20"/>
  <c r="E286" i="20"/>
  <c r="F286" i="20"/>
  <c r="G286" i="20"/>
  <c r="B287" i="20"/>
  <c r="C287" i="20"/>
  <c r="D287" i="20"/>
  <c r="E287" i="20"/>
  <c r="F287" i="20"/>
  <c r="G287" i="20"/>
  <c r="B288" i="20"/>
  <c r="C288" i="20"/>
  <c r="D288" i="20"/>
  <c r="E288" i="20"/>
  <c r="F288" i="20"/>
  <c r="G288" i="20"/>
  <c r="B289" i="20"/>
  <c r="C289" i="20"/>
  <c r="D289" i="20"/>
  <c r="E289" i="20"/>
  <c r="F289" i="20"/>
  <c r="G289" i="20"/>
  <c r="B290" i="20"/>
  <c r="C290" i="20"/>
  <c r="D290" i="20"/>
  <c r="E290" i="20"/>
  <c r="F290" i="20"/>
  <c r="G290" i="20"/>
  <c r="B291" i="20"/>
  <c r="C291" i="20"/>
  <c r="D291" i="20"/>
  <c r="E291" i="20"/>
  <c r="F291" i="20"/>
  <c r="G291" i="20"/>
  <c r="B292" i="20"/>
  <c r="C292" i="20"/>
  <c r="D292" i="20"/>
  <c r="E292" i="20"/>
  <c r="F292" i="20"/>
  <c r="G292" i="20"/>
  <c r="B293" i="20"/>
  <c r="C293" i="20"/>
  <c r="D293" i="20"/>
  <c r="E293" i="20"/>
  <c r="F293" i="20"/>
  <c r="G293" i="20"/>
  <c r="B294" i="20"/>
  <c r="C294" i="20"/>
  <c r="D294" i="20"/>
  <c r="E294" i="20"/>
  <c r="F294" i="20"/>
  <c r="G294" i="20"/>
  <c r="B295" i="20"/>
  <c r="C295" i="20"/>
  <c r="D295" i="20"/>
  <c r="E295" i="20"/>
  <c r="F295" i="20"/>
  <c r="G295" i="20"/>
  <c r="B296" i="20"/>
  <c r="C296" i="20"/>
  <c r="D296" i="20"/>
  <c r="E296" i="20"/>
  <c r="F296" i="20"/>
  <c r="G296" i="20"/>
  <c r="B297" i="20"/>
  <c r="C297" i="20"/>
  <c r="D297" i="20"/>
  <c r="E297" i="20"/>
  <c r="F297" i="20"/>
  <c r="G297" i="20"/>
  <c r="B298" i="20"/>
  <c r="C298" i="20"/>
  <c r="D298" i="20"/>
  <c r="E298" i="20"/>
  <c r="F298" i="20"/>
  <c r="G298" i="20"/>
  <c r="B299" i="20"/>
  <c r="C299" i="20"/>
  <c r="D299" i="20"/>
  <c r="E299" i="20"/>
  <c r="F299" i="20"/>
  <c r="G299" i="20"/>
  <c r="B300" i="20"/>
  <c r="C300" i="20"/>
  <c r="D300" i="20"/>
  <c r="E300" i="20"/>
  <c r="F300" i="20"/>
  <c r="G300" i="20"/>
  <c r="B301" i="20"/>
  <c r="C301" i="20"/>
  <c r="D301" i="20"/>
  <c r="E301" i="20"/>
  <c r="F301" i="20"/>
  <c r="G301" i="20"/>
  <c r="B302" i="20"/>
  <c r="C302" i="20"/>
  <c r="D302" i="20"/>
  <c r="E302" i="20"/>
  <c r="F302" i="20"/>
  <c r="G302" i="20"/>
  <c r="B303" i="20"/>
  <c r="C303" i="20"/>
  <c r="D303" i="20"/>
  <c r="E303" i="20"/>
  <c r="F303" i="20"/>
  <c r="G303" i="20"/>
  <c r="B304" i="20"/>
  <c r="C304" i="20"/>
  <c r="D304" i="20"/>
  <c r="E304" i="20"/>
  <c r="F304" i="20"/>
  <c r="G304" i="20"/>
  <c r="B305" i="20"/>
  <c r="C305" i="20"/>
  <c r="D305" i="20"/>
  <c r="E305" i="20"/>
  <c r="F305" i="20"/>
  <c r="G305" i="20"/>
  <c r="B306" i="20"/>
  <c r="C306" i="20"/>
  <c r="D306" i="20"/>
  <c r="E306" i="20"/>
  <c r="F306" i="20"/>
  <c r="G306" i="20"/>
  <c r="B307" i="20"/>
  <c r="C307" i="20"/>
  <c r="D307" i="20"/>
  <c r="E307" i="20"/>
  <c r="F307" i="20"/>
  <c r="G307" i="20"/>
  <c r="B308" i="20"/>
  <c r="C308" i="20"/>
  <c r="D308" i="20"/>
  <c r="E308" i="20"/>
  <c r="F308" i="20"/>
  <c r="G308" i="20"/>
  <c r="B309" i="20"/>
  <c r="C309" i="20"/>
  <c r="D309" i="20"/>
  <c r="E309" i="20"/>
  <c r="F309" i="20"/>
  <c r="G309" i="20"/>
  <c r="B310" i="20"/>
  <c r="C310" i="20"/>
  <c r="D310" i="20"/>
  <c r="E310" i="20"/>
  <c r="F310" i="20"/>
  <c r="G310" i="20"/>
  <c r="B311" i="20"/>
  <c r="C311" i="20"/>
  <c r="D311" i="20"/>
  <c r="E311" i="20"/>
  <c r="F311" i="20"/>
  <c r="G311" i="20"/>
  <c r="B312" i="20"/>
  <c r="C312" i="20"/>
  <c r="D312" i="20"/>
  <c r="E312" i="20"/>
  <c r="F312" i="20"/>
  <c r="G312" i="20"/>
  <c r="B313" i="20"/>
  <c r="C313" i="20"/>
  <c r="D313" i="20"/>
  <c r="E313" i="20"/>
  <c r="F313" i="20"/>
  <c r="G313" i="20"/>
  <c r="B314" i="20"/>
  <c r="C314" i="20"/>
  <c r="D314" i="20"/>
  <c r="E314" i="20"/>
  <c r="F314" i="20"/>
  <c r="G314" i="20"/>
  <c r="B315" i="20"/>
  <c r="C315" i="20"/>
  <c r="D315" i="20"/>
  <c r="E315" i="20"/>
  <c r="F315" i="20"/>
  <c r="G315" i="20"/>
  <c r="B316" i="20"/>
  <c r="C316" i="20"/>
  <c r="D316" i="20"/>
  <c r="E316" i="20"/>
  <c r="F316" i="20"/>
  <c r="G316" i="20"/>
  <c r="B317" i="20"/>
  <c r="C317" i="20"/>
  <c r="D317" i="20"/>
  <c r="E317" i="20"/>
  <c r="F317" i="20"/>
  <c r="G317" i="20"/>
  <c r="B318" i="20"/>
  <c r="C318" i="20"/>
  <c r="D318" i="20"/>
  <c r="E318" i="20"/>
  <c r="F318" i="20"/>
  <c r="G318" i="20"/>
  <c r="B319" i="20"/>
  <c r="C319" i="20"/>
  <c r="D319" i="20"/>
  <c r="E319" i="20"/>
  <c r="F319" i="20"/>
  <c r="G319" i="20"/>
  <c r="B320" i="20"/>
  <c r="C320" i="20"/>
  <c r="D320" i="20"/>
  <c r="E320" i="20"/>
  <c r="F320" i="20"/>
  <c r="G320" i="20"/>
  <c r="B321" i="20"/>
  <c r="C321" i="20"/>
  <c r="D321" i="20"/>
  <c r="E321" i="20"/>
  <c r="F321" i="20"/>
  <c r="G321" i="20"/>
  <c r="B322" i="20"/>
  <c r="C322" i="20"/>
  <c r="D322" i="20"/>
  <c r="E322" i="20"/>
  <c r="F322" i="20"/>
  <c r="G322" i="20"/>
  <c r="B323" i="20"/>
  <c r="C323" i="20"/>
  <c r="D323" i="20"/>
  <c r="E323" i="20"/>
  <c r="F323" i="20"/>
  <c r="G323" i="20"/>
  <c r="B324" i="20"/>
  <c r="C324" i="20"/>
  <c r="D324" i="20"/>
  <c r="E324" i="20"/>
  <c r="F324" i="20"/>
  <c r="G324" i="20"/>
  <c r="B325" i="20"/>
  <c r="C325" i="20"/>
  <c r="D325" i="20"/>
  <c r="E325" i="20"/>
  <c r="F325" i="20"/>
  <c r="G325" i="20"/>
  <c r="B326" i="20"/>
  <c r="C326" i="20"/>
  <c r="D326" i="20"/>
  <c r="E326" i="20"/>
  <c r="F326" i="20"/>
  <c r="G326" i="20"/>
  <c r="B327" i="20"/>
  <c r="C327" i="20"/>
  <c r="D327" i="20"/>
  <c r="E327" i="20"/>
  <c r="F327" i="20"/>
  <c r="G327" i="20"/>
  <c r="B328" i="20"/>
  <c r="C328" i="20"/>
  <c r="D328" i="20"/>
  <c r="E328" i="20"/>
  <c r="F328" i="20"/>
  <c r="G328" i="20"/>
  <c r="B329" i="20"/>
  <c r="C329" i="20"/>
  <c r="D329" i="20"/>
  <c r="E329" i="20"/>
  <c r="F329" i="20"/>
  <c r="G329" i="20"/>
  <c r="B330" i="20"/>
  <c r="C330" i="20"/>
  <c r="D330" i="20"/>
  <c r="E330" i="20"/>
  <c r="F330" i="20"/>
  <c r="G330" i="20"/>
  <c r="B331" i="20"/>
  <c r="C331" i="20"/>
  <c r="D331" i="20"/>
  <c r="E331" i="20"/>
  <c r="F331" i="20"/>
  <c r="G331" i="20"/>
  <c r="B332" i="20"/>
  <c r="C332" i="20"/>
  <c r="D332" i="20"/>
  <c r="E332" i="20"/>
  <c r="F332" i="20"/>
  <c r="G332" i="20"/>
  <c r="B333" i="20"/>
  <c r="C333" i="20"/>
  <c r="D333" i="20"/>
  <c r="E333" i="20"/>
  <c r="F333" i="20"/>
  <c r="G333" i="20"/>
  <c r="B334" i="20"/>
  <c r="C334" i="20"/>
  <c r="D334" i="20"/>
  <c r="E334" i="20"/>
  <c r="F334" i="20"/>
  <c r="G334" i="20"/>
  <c r="B335" i="20"/>
  <c r="C335" i="20"/>
  <c r="D335" i="20"/>
  <c r="E335" i="20"/>
  <c r="F335" i="20"/>
  <c r="G335" i="20"/>
  <c r="B336" i="20"/>
  <c r="C336" i="20"/>
  <c r="D336" i="20"/>
  <c r="E336" i="20"/>
  <c r="F336" i="20"/>
  <c r="G336" i="20"/>
  <c r="B337" i="20"/>
  <c r="C337" i="20"/>
  <c r="D337" i="20"/>
  <c r="E337" i="20"/>
  <c r="F337" i="20"/>
  <c r="G337" i="20"/>
  <c r="B338" i="20"/>
  <c r="C338" i="20"/>
  <c r="D338" i="20"/>
  <c r="E338" i="20"/>
  <c r="F338" i="20"/>
  <c r="G338" i="20"/>
  <c r="B339" i="20"/>
  <c r="C339" i="20"/>
  <c r="D339" i="20"/>
  <c r="E339" i="20"/>
  <c r="F339" i="20"/>
  <c r="G339" i="20"/>
  <c r="B340" i="20"/>
  <c r="C340" i="20"/>
  <c r="D340" i="20"/>
  <c r="E340" i="20"/>
  <c r="F340" i="20"/>
  <c r="G340" i="20"/>
  <c r="B341" i="20"/>
  <c r="C341" i="20"/>
  <c r="D341" i="20"/>
  <c r="E341" i="20"/>
  <c r="F341" i="20"/>
  <c r="G341" i="20"/>
  <c r="B342" i="20"/>
  <c r="C342" i="20"/>
  <c r="D342" i="20"/>
  <c r="E342" i="20"/>
  <c r="F342" i="20"/>
  <c r="G342" i="20"/>
  <c r="B343" i="20"/>
  <c r="C343" i="20"/>
  <c r="D343" i="20"/>
  <c r="E343" i="20"/>
  <c r="F343" i="20"/>
  <c r="G343" i="20"/>
  <c r="B344" i="20"/>
  <c r="C344" i="20"/>
  <c r="D344" i="20"/>
  <c r="E344" i="20"/>
  <c r="F344" i="20"/>
  <c r="G344" i="20"/>
  <c r="B345" i="20"/>
  <c r="C345" i="20"/>
  <c r="D345" i="20"/>
  <c r="E345" i="20"/>
  <c r="F345" i="20"/>
  <c r="G345" i="20"/>
  <c r="B346" i="20"/>
  <c r="C346" i="20"/>
  <c r="D346" i="20"/>
  <c r="E346" i="20"/>
  <c r="F346" i="20"/>
  <c r="G346" i="20"/>
  <c r="B347" i="20"/>
  <c r="C347" i="20"/>
  <c r="D347" i="20"/>
  <c r="E347" i="20"/>
  <c r="F347" i="20"/>
  <c r="G347" i="20"/>
  <c r="B348" i="20"/>
  <c r="C348" i="20"/>
  <c r="D348" i="20"/>
  <c r="E348" i="20"/>
  <c r="F348" i="20"/>
  <c r="G348" i="20"/>
  <c r="B349" i="20"/>
  <c r="C349" i="20"/>
  <c r="D349" i="20"/>
  <c r="E349" i="20"/>
  <c r="F349" i="20"/>
  <c r="G349" i="20"/>
  <c r="B350" i="20"/>
  <c r="C350" i="20"/>
  <c r="D350" i="20"/>
  <c r="E350" i="20"/>
  <c r="F350" i="20"/>
  <c r="G350" i="20"/>
  <c r="B351" i="20"/>
  <c r="C351" i="20"/>
  <c r="D351" i="20"/>
  <c r="E351" i="20"/>
  <c r="F351" i="20"/>
  <c r="G351" i="20"/>
  <c r="B352" i="20"/>
  <c r="C352" i="20"/>
  <c r="D352" i="20"/>
  <c r="E352" i="20"/>
  <c r="F352" i="20"/>
  <c r="G352" i="20"/>
  <c r="B353" i="20"/>
  <c r="C353" i="20"/>
  <c r="D353" i="20"/>
  <c r="E353" i="20"/>
  <c r="F353" i="20"/>
  <c r="G353" i="20"/>
  <c r="B354" i="20"/>
  <c r="C354" i="20"/>
  <c r="D354" i="20"/>
  <c r="E354" i="20"/>
  <c r="F354" i="20"/>
  <c r="G354" i="20"/>
  <c r="B355" i="20"/>
  <c r="C355" i="20"/>
  <c r="D355" i="20"/>
  <c r="E355" i="20"/>
  <c r="F355" i="20"/>
  <c r="G355" i="20"/>
  <c r="B356" i="20"/>
  <c r="C356" i="20"/>
  <c r="D356" i="20"/>
  <c r="E356" i="20"/>
  <c r="F356" i="20"/>
  <c r="G356" i="20"/>
  <c r="B357" i="20"/>
  <c r="C357" i="20"/>
  <c r="D357" i="20"/>
  <c r="E357" i="20"/>
  <c r="F357" i="20"/>
  <c r="G357" i="20"/>
  <c r="B358" i="20"/>
  <c r="C358" i="20"/>
  <c r="D358" i="20"/>
  <c r="E358" i="20"/>
  <c r="F358" i="20"/>
  <c r="G358" i="20"/>
  <c r="B359" i="20"/>
  <c r="C359" i="20"/>
  <c r="D359" i="20"/>
  <c r="E359" i="20"/>
  <c r="F359" i="20"/>
  <c r="G359" i="20"/>
  <c r="B360" i="20"/>
  <c r="C360" i="20"/>
  <c r="D360" i="20"/>
  <c r="E360" i="20"/>
  <c r="F360" i="20"/>
  <c r="G360" i="20"/>
  <c r="B361" i="20"/>
  <c r="C361" i="20"/>
  <c r="D361" i="20"/>
  <c r="E361" i="20"/>
  <c r="F361" i="20"/>
  <c r="G361" i="20"/>
  <c r="B362" i="20"/>
  <c r="C362" i="20"/>
  <c r="D362" i="20"/>
  <c r="E362" i="20"/>
  <c r="F362" i="20"/>
  <c r="G362" i="20"/>
  <c r="B363" i="20"/>
  <c r="C363" i="20"/>
  <c r="D363" i="20"/>
  <c r="E363" i="20"/>
  <c r="F363" i="20"/>
  <c r="G363" i="20"/>
  <c r="B364" i="20"/>
  <c r="C364" i="20"/>
  <c r="D364" i="20"/>
  <c r="E364" i="20"/>
  <c r="F364" i="20"/>
  <c r="G364" i="20"/>
  <c r="B365" i="20"/>
  <c r="C365" i="20"/>
  <c r="D365" i="20"/>
  <c r="E365" i="20"/>
  <c r="F365" i="20"/>
  <c r="G365" i="20"/>
  <c r="B366" i="20"/>
  <c r="C366" i="20"/>
  <c r="D366" i="20"/>
  <c r="E366" i="20"/>
  <c r="F366" i="20"/>
  <c r="G366" i="20"/>
  <c r="B367" i="20"/>
  <c r="C367" i="20"/>
  <c r="D367" i="20"/>
  <c r="E367" i="20"/>
  <c r="F367" i="20"/>
  <c r="G367" i="20"/>
  <c r="B368" i="20"/>
  <c r="C368" i="20"/>
  <c r="D368" i="20"/>
  <c r="E368" i="20"/>
  <c r="F368" i="20"/>
  <c r="G368" i="20"/>
  <c r="B369" i="20"/>
  <c r="C369" i="20"/>
  <c r="D369" i="20"/>
  <c r="E369" i="20"/>
  <c r="F369" i="20"/>
  <c r="G369" i="20"/>
  <c r="B370" i="20"/>
  <c r="C370" i="20"/>
  <c r="D370" i="20"/>
  <c r="E370" i="20"/>
  <c r="F370" i="20"/>
  <c r="G370" i="20"/>
  <c r="B371" i="20"/>
  <c r="C371" i="20"/>
  <c r="D371" i="20"/>
  <c r="E371" i="20"/>
  <c r="F371" i="20"/>
  <c r="G371" i="20"/>
  <c r="B372" i="20"/>
  <c r="C372" i="20"/>
  <c r="D372" i="20"/>
  <c r="E372" i="20"/>
  <c r="F372" i="20"/>
  <c r="G372" i="20"/>
  <c r="B373" i="20"/>
  <c r="C373" i="20"/>
  <c r="D373" i="20"/>
  <c r="E373" i="20"/>
  <c r="F373" i="20"/>
  <c r="G373" i="20"/>
  <c r="B374" i="20"/>
  <c r="C374" i="20"/>
  <c r="D374" i="20"/>
  <c r="E374" i="20"/>
  <c r="F374" i="20"/>
  <c r="G374" i="20"/>
  <c r="B375" i="20"/>
  <c r="C375" i="20"/>
  <c r="D375" i="20"/>
  <c r="E375" i="20"/>
  <c r="F375" i="20"/>
  <c r="G375" i="20"/>
  <c r="B376" i="20"/>
  <c r="C376" i="20"/>
  <c r="D376" i="20"/>
  <c r="E376" i="20"/>
  <c r="F376" i="20"/>
  <c r="G376" i="20"/>
  <c r="B377" i="20"/>
  <c r="C377" i="20"/>
  <c r="D377" i="20"/>
  <c r="E377" i="20"/>
  <c r="F377" i="20"/>
  <c r="G377" i="20"/>
  <c r="B378" i="20"/>
  <c r="C378" i="20"/>
  <c r="D378" i="20"/>
  <c r="E378" i="20"/>
  <c r="F378" i="20"/>
  <c r="G378" i="20"/>
  <c r="B379" i="20"/>
  <c r="C379" i="20"/>
  <c r="D379" i="20"/>
  <c r="E379" i="20"/>
  <c r="F379" i="20"/>
  <c r="G379" i="20"/>
  <c r="B380" i="20"/>
  <c r="C380" i="20"/>
  <c r="D380" i="20"/>
  <c r="E380" i="20"/>
  <c r="F380" i="20"/>
  <c r="G380" i="20"/>
  <c r="B381" i="20"/>
  <c r="C381" i="20"/>
  <c r="D381" i="20"/>
  <c r="E381" i="20"/>
  <c r="F381" i="20"/>
  <c r="G381" i="20"/>
  <c r="B382" i="20"/>
  <c r="C382" i="20"/>
  <c r="D382" i="20"/>
  <c r="E382" i="20"/>
  <c r="F382" i="20"/>
  <c r="G382" i="20"/>
  <c r="B383" i="20"/>
  <c r="C383" i="20"/>
  <c r="D383" i="20"/>
  <c r="E383" i="20"/>
  <c r="F383" i="20"/>
  <c r="G383" i="20"/>
  <c r="B384" i="20"/>
  <c r="C384" i="20"/>
  <c r="D384" i="20"/>
  <c r="E384" i="20"/>
  <c r="F384" i="20"/>
  <c r="G384" i="20"/>
  <c r="B385" i="20"/>
  <c r="C385" i="20"/>
  <c r="D385" i="20"/>
  <c r="E385" i="20"/>
  <c r="F385" i="20"/>
  <c r="G385" i="20"/>
  <c r="B386" i="20"/>
  <c r="C386" i="20"/>
  <c r="D386" i="20"/>
  <c r="E386" i="20"/>
  <c r="F386" i="20"/>
  <c r="G386" i="20"/>
  <c r="B387" i="20"/>
  <c r="C387" i="20"/>
  <c r="D387" i="20"/>
  <c r="E387" i="20"/>
  <c r="F387" i="20"/>
  <c r="G387" i="20"/>
  <c r="B388" i="20"/>
  <c r="C388" i="20"/>
  <c r="D388" i="20"/>
  <c r="E388" i="20"/>
  <c r="F388" i="20"/>
  <c r="G388" i="20"/>
  <c r="B389" i="20"/>
  <c r="C389" i="20"/>
  <c r="D389" i="20"/>
  <c r="E389" i="20"/>
  <c r="F389" i="20"/>
  <c r="G389" i="20"/>
  <c r="B390" i="20"/>
  <c r="C390" i="20"/>
  <c r="D390" i="20"/>
  <c r="E390" i="20"/>
  <c r="F390" i="20"/>
  <c r="G390" i="20"/>
  <c r="B391" i="20"/>
  <c r="C391" i="20"/>
  <c r="D391" i="20"/>
  <c r="E391" i="20"/>
  <c r="F391" i="20"/>
  <c r="G391" i="20"/>
  <c r="B392" i="20"/>
  <c r="C392" i="20"/>
  <c r="D392" i="20"/>
  <c r="E392" i="20"/>
  <c r="F392" i="20"/>
  <c r="G392" i="20"/>
  <c r="B393" i="20"/>
  <c r="C393" i="20"/>
  <c r="D393" i="20"/>
  <c r="E393" i="20"/>
  <c r="F393" i="20"/>
  <c r="G393" i="20"/>
  <c r="B394" i="20"/>
  <c r="C394" i="20"/>
  <c r="D394" i="20"/>
  <c r="E394" i="20"/>
  <c r="F394" i="20"/>
  <c r="G394" i="20"/>
  <c r="B395" i="20"/>
  <c r="C395" i="20"/>
  <c r="D395" i="20"/>
  <c r="E395" i="20"/>
  <c r="F395" i="20"/>
  <c r="G395" i="20"/>
  <c r="B396" i="20"/>
  <c r="C396" i="20"/>
  <c r="D396" i="20"/>
  <c r="E396" i="20"/>
  <c r="F396" i="20"/>
  <c r="G396" i="20"/>
  <c r="B397" i="20"/>
  <c r="C397" i="20"/>
  <c r="D397" i="20"/>
  <c r="E397" i="20"/>
  <c r="F397" i="20"/>
  <c r="G397" i="20"/>
  <c r="B398" i="20"/>
  <c r="C398" i="20"/>
  <c r="D398" i="20"/>
  <c r="E398" i="20"/>
  <c r="F398" i="20"/>
  <c r="G398" i="20"/>
  <c r="B399" i="20"/>
  <c r="C399" i="20"/>
  <c r="D399" i="20"/>
  <c r="E399" i="20"/>
  <c r="F399" i="20"/>
  <c r="G399" i="20"/>
  <c r="B400" i="20"/>
  <c r="C400" i="20"/>
  <c r="D400" i="20"/>
  <c r="E400" i="20"/>
  <c r="F400" i="20"/>
  <c r="G400" i="20"/>
  <c r="M25" i="9"/>
  <c r="AB71" i="20" l="1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304" i="20"/>
  <c r="AB305" i="20"/>
  <c r="AB306" i="20"/>
  <c r="AB307" i="20"/>
  <c r="AB308" i="20"/>
  <c r="AB309" i="20"/>
  <c r="AB310" i="20"/>
  <c r="AB311" i="20"/>
  <c r="AB312" i="20"/>
  <c r="AB313" i="20"/>
  <c r="AB314" i="20"/>
  <c r="AB315" i="20"/>
  <c r="AB316" i="20"/>
  <c r="AB317" i="20"/>
  <c r="AB318" i="20"/>
  <c r="AB319" i="20"/>
  <c r="AB320" i="20"/>
  <c r="AB321" i="20"/>
  <c r="AB322" i="20"/>
  <c r="AB323" i="20"/>
  <c r="AB324" i="20"/>
  <c r="AB325" i="20"/>
  <c r="AB326" i="20"/>
  <c r="AB327" i="20"/>
  <c r="AB328" i="20"/>
  <c r="AB329" i="20"/>
  <c r="AB330" i="20"/>
  <c r="AB331" i="20"/>
  <c r="AB332" i="20"/>
  <c r="AB333" i="20"/>
  <c r="AB334" i="20"/>
  <c r="AB335" i="20"/>
  <c r="AB336" i="20"/>
  <c r="AB337" i="20"/>
  <c r="AB338" i="20"/>
  <c r="AB339" i="20"/>
  <c r="AB340" i="20"/>
  <c r="AB341" i="20"/>
  <c r="AB342" i="20"/>
  <c r="AB343" i="20"/>
  <c r="AB344" i="20"/>
  <c r="AB345" i="20"/>
  <c r="AB346" i="20"/>
  <c r="AB347" i="20"/>
  <c r="AB348" i="20"/>
  <c r="AB349" i="20"/>
  <c r="AB350" i="20"/>
  <c r="AB351" i="20"/>
  <c r="AB352" i="20"/>
  <c r="AB353" i="20"/>
  <c r="AB354" i="20"/>
  <c r="AB355" i="20"/>
  <c r="AB356" i="20"/>
  <c r="AB357" i="20"/>
  <c r="AB358" i="20"/>
  <c r="AB359" i="20"/>
  <c r="AB360" i="20"/>
  <c r="AB361" i="20"/>
  <c r="AB362" i="20"/>
  <c r="AB363" i="20"/>
  <c r="AB364" i="20"/>
  <c r="AB365" i="20"/>
  <c r="AB366" i="20"/>
  <c r="AB367" i="20"/>
  <c r="AB368" i="20"/>
  <c r="AB369" i="20"/>
  <c r="AB370" i="20"/>
  <c r="AB371" i="20"/>
  <c r="AB372" i="20"/>
  <c r="AB373" i="20"/>
  <c r="AB374" i="20"/>
  <c r="AB375" i="20"/>
  <c r="AB376" i="20"/>
  <c r="AB377" i="20"/>
  <c r="AB378" i="20"/>
  <c r="AB379" i="20"/>
  <c r="AB380" i="20"/>
  <c r="AB381" i="20"/>
  <c r="AB382" i="20"/>
  <c r="AB383" i="20"/>
  <c r="AB384" i="20"/>
  <c r="AB385" i="20"/>
  <c r="AB386" i="20"/>
  <c r="AB387" i="20"/>
  <c r="AB388" i="20"/>
  <c r="AB389" i="20"/>
  <c r="AB390" i="20"/>
  <c r="AB391" i="20"/>
  <c r="AB392" i="20"/>
  <c r="AB393" i="20"/>
  <c r="AB394" i="20"/>
  <c r="AB395" i="20"/>
  <c r="AB396" i="20"/>
  <c r="AB397" i="20"/>
  <c r="AB398" i="20"/>
  <c r="AB399" i="20"/>
  <c r="AB400" i="20"/>
  <c r="AD71" i="20"/>
  <c r="AD72" i="20"/>
  <c r="AD73" i="20"/>
  <c r="AD74" i="20"/>
  <c r="AD75" i="20"/>
  <c r="AD76" i="20"/>
  <c r="AD77" i="20"/>
  <c r="AD78" i="20"/>
  <c r="AD79" i="20"/>
  <c r="AD80" i="20"/>
  <c r="AD81" i="20"/>
  <c r="AD82" i="20"/>
  <c r="AD83" i="20"/>
  <c r="AD84" i="20"/>
  <c r="AD85" i="20"/>
  <c r="AD86" i="20"/>
  <c r="AD87" i="20"/>
  <c r="AD88" i="20"/>
  <c r="AD89" i="20"/>
  <c r="AD90" i="20"/>
  <c r="AD91" i="20"/>
  <c r="AD92" i="20"/>
  <c r="AD93" i="20"/>
  <c r="AD94" i="20"/>
  <c r="AD95" i="20"/>
  <c r="AD96" i="20"/>
  <c r="AD97" i="20"/>
  <c r="AD98" i="20"/>
  <c r="AD99" i="20"/>
  <c r="AD100" i="20"/>
  <c r="AD101" i="20"/>
  <c r="AD102" i="20"/>
  <c r="AD103" i="20"/>
  <c r="AD104" i="20"/>
  <c r="AD105" i="20"/>
  <c r="AD106" i="20"/>
  <c r="AD107" i="20"/>
  <c r="AD108" i="20"/>
  <c r="AD109" i="20"/>
  <c r="AD110" i="20"/>
  <c r="AD111" i="20"/>
  <c r="AD112" i="20"/>
  <c r="AD113" i="20"/>
  <c r="AD114" i="20"/>
  <c r="AD115" i="20"/>
  <c r="AD116" i="20"/>
  <c r="AD117" i="20"/>
  <c r="AD118" i="20"/>
  <c r="AD119" i="20"/>
  <c r="AD120" i="20"/>
  <c r="AD121" i="20"/>
  <c r="AD122" i="20"/>
  <c r="AD123" i="20"/>
  <c r="AD124" i="20"/>
  <c r="AD125" i="20"/>
  <c r="AD126" i="20"/>
  <c r="AD127" i="20"/>
  <c r="AD128" i="20"/>
  <c r="AD129" i="20"/>
  <c r="AD130" i="20"/>
  <c r="AD131" i="20"/>
  <c r="AD132" i="20"/>
  <c r="AD133" i="20"/>
  <c r="AD134" i="20"/>
  <c r="AD135" i="20"/>
  <c r="AD136" i="20"/>
  <c r="AD137" i="20"/>
  <c r="AD138" i="20"/>
  <c r="AD139" i="20"/>
  <c r="AD140" i="20"/>
  <c r="AD141" i="20"/>
  <c r="AD142" i="20"/>
  <c r="AD143" i="20"/>
  <c r="AD144" i="20"/>
  <c r="AD145" i="20"/>
  <c r="AD146" i="20"/>
  <c r="AD147" i="20"/>
  <c r="AD148" i="20"/>
  <c r="AD149" i="20"/>
  <c r="AD150" i="20"/>
  <c r="AD151" i="20"/>
  <c r="AD152" i="20"/>
  <c r="AD153" i="20"/>
  <c r="AD154" i="20"/>
  <c r="AD155" i="20"/>
  <c r="AD156" i="20"/>
  <c r="AD157" i="20"/>
  <c r="AD158" i="20"/>
  <c r="AD159" i="20"/>
  <c r="AD160" i="20"/>
  <c r="AD161" i="20"/>
  <c r="AD162" i="20"/>
  <c r="AD163" i="20"/>
  <c r="AD164" i="20"/>
  <c r="AD165" i="20"/>
  <c r="AD166" i="20"/>
  <c r="AD167" i="20"/>
  <c r="AD168" i="20"/>
  <c r="AD169" i="20"/>
  <c r="AD170" i="20"/>
  <c r="AD171" i="20"/>
  <c r="AD172" i="20"/>
  <c r="AD173" i="20"/>
  <c r="AD174" i="20"/>
  <c r="AD175" i="20"/>
  <c r="AD176" i="20"/>
  <c r="AD177" i="20"/>
  <c r="AD178" i="20"/>
  <c r="AD179" i="20"/>
  <c r="AD180" i="20"/>
  <c r="AD181" i="20"/>
  <c r="AD182" i="20"/>
  <c r="AD183" i="20"/>
  <c r="AD184" i="20"/>
  <c r="AD185" i="20"/>
  <c r="AD186" i="20"/>
  <c r="AD187" i="20"/>
  <c r="AD188" i="20"/>
  <c r="AD189" i="20"/>
  <c r="AD190" i="20"/>
  <c r="AD191" i="20"/>
  <c r="AD192" i="20"/>
  <c r="AD193" i="20"/>
  <c r="AD194" i="20"/>
  <c r="AD195" i="20"/>
  <c r="AD196" i="20"/>
  <c r="AD197" i="20"/>
  <c r="AD198" i="20"/>
  <c r="AD199" i="20"/>
  <c r="AD200" i="20"/>
  <c r="AD201" i="20"/>
  <c r="AD202" i="20"/>
  <c r="AD203" i="20"/>
  <c r="AD204" i="20"/>
  <c r="AD205" i="20"/>
  <c r="AD206" i="20"/>
  <c r="AD207" i="20"/>
  <c r="AD208" i="20"/>
  <c r="AD209" i="20"/>
  <c r="AD210" i="20"/>
  <c r="AD211" i="20"/>
  <c r="AD212" i="20"/>
  <c r="AD213" i="20"/>
  <c r="AD214" i="20"/>
  <c r="AD215" i="20"/>
  <c r="AD216" i="20"/>
  <c r="AD217" i="20"/>
  <c r="AD218" i="20"/>
  <c r="AD219" i="20"/>
  <c r="AD220" i="20"/>
  <c r="AD221" i="20"/>
  <c r="AD222" i="20"/>
  <c r="AD223" i="20"/>
  <c r="AD224" i="20"/>
  <c r="AD225" i="20"/>
  <c r="AD226" i="20"/>
  <c r="AD227" i="20"/>
  <c r="AD228" i="20"/>
  <c r="AD229" i="20"/>
  <c r="AD230" i="20"/>
  <c r="AD231" i="20"/>
  <c r="AD232" i="20"/>
  <c r="AD233" i="20"/>
  <c r="AD234" i="20"/>
  <c r="AD235" i="20"/>
  <c r="AD236" i="20"/>
  <c r="AD237" i="20"/>
  <c r="AD238" i="20"/>
  <c r="AD239" i="20"/>
  <c r="AD240" i="20"/>
  <c r="AD241" i="20"/>
  <c r="AD242" i="20"/>
  <c r="AD243" i="20"/>
  <c r="AD244" i="20"/>
  <c r="AD245" i="20"/>
  <c r="AD246" i="20"/>
  <c r="AD247" i="20"/>
  <c r="AD248" i="20"/>
  <c r="AD249" i="20"/>
  <c r="AD250" i="20"/>
  <c r="AD251" i="20"/>
  <c r="AD252" i="20"/>
  <c r="AD253" i="20"/>
  <c r="AD254" i="20"/>
  <c r="AD255" i="20"/>
  <c r="AD256" i="20"/>
  <c r="AD257" i="20"/>
  <c r="AD258" i="20"/>
  <c r="AD259" i="20"/>
  <c r="AD260" i="20"/>
  <c r="AD261" i="20"/>
  <c r="AD262" i="20"/>
  <c r="AD263" i="20"/>
  <c r="AD264" i="20"/>
  <c r="AD265" i="20"/>
  <c r="AD266" i="20"/>
  <c r="AD267" i="20"/>
  <c r="AD268" i="20"/>
  <c r="AD269" i="20"/>
  <c r="AD270" i="20"/>
  <c r="AD271" i="20"/>
  <c r="AD272" i="20"/>
  <c r="AD273" i="20"/>
  <c r="AD274" i="20"/>
  <c r="AD275" i="20"/>
  <c r="AD276" i="20"/>
  <c r="AD277" i="20"/>
  <c r="AD278" i="20"/>
  <c r="AD279" i="20"/>
  <c r="AD280" i="20"/>
  <c r="AD281" i="20"/>
  <c r="AD282" i="20"/>
  <c r="AD283" i="20"/>
  <c r="AD284" i="20"/>
  <c r="AD285" i="20"/>
  <c r="AD286" i="20"/>
  <c r="AD287" i="20"/>
  <c r="AD288" i="20"/>
  <c r="AD289" i="20"/>
  <c r="AD290" i="20"/>
  <c r="AD291" i="20"/>
  <c r="AD292" i="20"/>
  <c r="AD293" i="20"/>
  <c r="AD294" i="20"/>
  <c r="AD295" i="20"/>
  <c r="AD296" i="20"/>
  <c r="AD297" i="20"/>
  <c r="AD298" i="20"/>
  <c r="AD299" i="20"/>
  <c r="AD300" i="20"/>
  <c r="AD301" i="20"/>
  <c r="AD302" i="20"/>
  <c r="AD303" i="20"/>
  <c r="AD304" i="20"/>
  <c r="AD305" i="20"/>
  <c r="AD306" i="20"/>
  <c r="AD307" i="20"/>
  <c r="AD308" i="20"/>
  <c r="AD309" i="20"/>
  <c r="AD310" i="20"/>
  <c r="AD311" i="20"/>
  <c r="AD312" i="20"/>
  <c r="AD313" i="20"/>
  <c r="AD314" i="20"/>
  <c r="AD315" i="20"/>
  <c r="AD316" i="20"/>
  <c r="AD317" i="20"/>
  <c r="AD318" i="20"/>
  <c r="AD319" i="20"/>
  <c r="AD320" i="20"/>
  <c r="AD321" i="20"/>
  <c r="AD322" i="20"/>
  <c r="AD323" i="20"/>
  <c r="AD324" i="20"/>
  <c r="AD325" i="20"/>
  <c r="AD326" i="20"/>
  <c r="AD327" i="20"/>
  <c r="AD328" i="20"/>
  <c r="AD329" i="20"/>
  <c r="AD330" i="20"/>
  <c r="AD331" i="20"/>
  <c r="AD332" i="20"/>
  <c r="AD333" i="20"/>
  <c r="AD334" i="20"/>
  <c r="AD335" i="20"/>
  <c r="AD336" i="20"/>
  <c r="AD337" i="20"/>
  <c r="AD338" i="20"/>
  <c r="AD339" i="20"/>
  <c r="AD340" i="20"/>
  <c r="AD341" i="20"/>
  <c r="AD342" i="20"/>
  <c r="AD343" i="20"/>
  <c r="AD344" i="20"/>
  <c r="AD345" i="20"/>
  <c r="AD346" i="20"/>
  <c r="AD347" i="20"/>
  <c r="AD348" i="20"/>
  <c r="AD349" i="20"/>
  <c r="AD350" i="20"/>
  <c r="AD351" i="20"/>
  <c r="AD352" i="20"/>
  <c r="AD353" i="20"/>
  <c r="AD354" i="20"/>
  <c r="AD355" i="20"/>
  <c r="AD356" i="20"/>
  <c r="AD357" i="20"/>
  <c r="AD358" i="20"/>
  <c r="AD359" i="20"/>
  <c r="AD360" i="20"/>
  <c r="AD361" i="20"/>
  <c r="AD362" i="20"/>
  <c r="AD363" i="20"/>
  <c r="AD364" i="20"/>
  <c r="AD365" i="20"/>
  <c r="AD366" i="20"/>
  <c r="AD367" i="20"/>
  <c r="AD368" i="20"/>
  <c r="AD369" i="20"/>
  <c r="AD370" i="20"/>
  <c r="AD371" i="20"/>
  <c r="AD372" i="20"/>
  <c r="AD373" i="20"/>
  <c r="AD374" i="20"/>
  <c r="AD375" i="20"/>
  <c r="AD376" i="20"/>
  <c r="AD377" i="20"/>
  <c r="AD378" i="20"/>
  <c r="AD379" i="20"/>
  <c r="AD380" i="20"/>
  <c r="AD381" i="20"/>
  <c r="AD382" i="20"/>
  <c r="AD383" i="20"/>
  <c r="AD384" i="20"/>
  <c r="AD385" i="20"/>
  <c r="AD386" i="20"/>
  <c r="AD387" i="20"/>
  <c r="AD388" i="20"/>
  <c r="AD389" i="20"/>
  <c r="AD390" i="20"/>
  <c r="AD391" i="20"/>
  <c r="AD392" i="20"/>
  <c r="AD393" i="20"/>
  <c r="AD394" i="20"/>
  <c r="AD395" i="20"/>
  <c r="AD396" i="20"/>
  <c r="AD397" i="20"/>
  <c r="AD398" i="20"/>
  <c r="AD399" i="20"/>
  <c r="AD40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P17" i="14" l="1"/>
  <c r="T400" i="20"/>
  <c r="T399" i="20"/>
  <c r="T398" i="20"/>
  <c r="T397" i="20"/>
  <c r="T396" i="20"/>
  <c r="T395" i="20"/>
  <c r="T394" i="20"/>
  <c r="T393" i="20"/>
  <c r="T392" i="20"/>
  <c r="T391" i="20"/>
  <c r="T390" i="20"/>
  <c r="T389" i="20"/>
  <c r="T388" i="20"/>
  <c r="T387" i="20"/>
  <c r="T386" i="20"/>
  <c r="T385" i="20"/>
  <c r="T384" i="20"/>
  <c r="T383" i="20"/>
  <c r="T382" i="20"/>
  <c r="T381" i="20"/>
  <c r="T380" i="20"/>
  <c r="T379" i="20"/>
  <c r="T378" i="20"/>
  <c r="T377" i="20"/>
  <c r="T376" i="20"/>
  <c r="T375" i="20"/>
  <c r="T374" i="20"/>
  <c r="T373" i="20"/>
  <c r="T372" i="20"/>
  <c r="T371" i="20"/>
  <c r="T370" i="20"/>
  <c r="T369" i="20"/>
  <c r="T368" i="20"/>
  <c r="T367" i="20"/>
  <c r="T366" i="20"/>
  <c r="T365" i="20"/>
  <c r="T364" i="20"/>
  <c r="T363" i="20"/>
  <c r="T362" i="20"/>
  <c r="T361" i="20"/>
  <c r="T360" i="20"/>
  <c r="T359" i="20"/>
  <c r="T358" i="20"/>
  <c r="T357" i="20"/>
  <c r="T356" i="20"/>
  <c r="T355" i="20"/>
  <c r="T354" i="20"/>
  <c r="T353" i="20"/>
  <c r="T352" i="20"/>
  <c r="T351" i="20"/>
  <c r="T350" i="20"/>
  <c r="T349" i="20"/>
  <c r="T348" i="20"/>
  <c r="T347" i="20"/>
  <c r="T346" i="20"/>
  <c r="T345" i="20"/>
  <c r="T344" i="20"/>
  <c r="T343" i="20"/>
  <c r="T342" i="20"/>
  <c r="T341" i="20"/>
  <c r="T340" i="20"/>
  <c r="T339" i="20"/>
  <c r="T338" i="20"/>
  <c r="T337" i="20"/>
  <c r="T336" i="20"/>
  <c r="T335" i="20"/>
  <c r="T334" i="20"/>
  <c r="T333" i="20"/>
  <c r="T332" i="20"/>
  <c r="T331" i="20"/>
  <c r="T330" i="20"/>
  <c r="T329" i="20"/>
  <c r="T328" i="20"/>
  <c r="T327" i="20"/>
  <c r="T326" i="20"/>
  <c r="T325" i="20"/>
  <c r="T324" i="20"/>
  <c r="T323" i="20"/>
  <c r="T322" i="20"/>
  <c r="T321" i="20"/>
  <c r="T320" i="20"/>
  <c r="T319" i="20"/>
  <c r="T318" i="20"/>
  <c r="T317" i="20"/>
  <c r="T316" i="20"/>
  <c r="T315" i="20"/>
  <c r="T314" i="20"/>
  <c r="T313" i="20"/>
  <c r="T312" i="20"/>
  <c r="T311" i="20"/>
  <c r="T310" i="20"/>
  <c r="T309" i="20"/>
  <c r="T308" i="20"/>
  <c r="T307" i="20"/>
  <c r="T306" i="20"/>
  <c r="T305" i="20"/>
  <c r="T304" i="20"/>
  <c r="T303" i="20"/>
  <c r="T302" i="20"/>
  <c r="T301" i="20"/>
  <c r="T300" i="20"/>
  <c r="T299" i="20"/>
  <c r="T298" i="20"/>
  <c r="T297" i="20"/>
  <c r="T296" i="20"/>
  <c r="T295" i="20"/>
  <c r="T294" i="20"/>
  <c r="T293" i="20"/>
  <c r="T292" i="20"/>
  <c r="T291" i="20"/>
  <c r="T290" i="20"/>
  <c r="T289" i="20"/>
  <c r="T288" i="20"/>
  <c r="T287" i="20"/>
  <c r="T286" i="20"/>
  <c r="T285" i="20"/>
  <c r="T284" i="20"/>
  <c r="T283" i="20"/>
  <c r="T282" i="20"/>
  <c r="T281" i="20"/>
  <c r="T280" i="20"/>
  <c r="T279" i="20"/>
  <c r="T278" i="20"/>
  <c r="T277" i="20"/>
  <c r="T276" i="20"/>
  <c r="T275" i="20"/>
  <c r="T274" i="20"/>
  <c r="T273" i="20"/>
  <c r="T272" i="20"/>
  <c r="T271" i="20"/>
  <c r="T270" i="20"/>
  <c r="T269" i="20"/>
  <c r="T268" i="20"/>
  <c r="T267" i="20"/>
  <c r="T266" i="20"/>
  <c r="T265" i="20"/>
  <c r="T264" i="20"/>
  <c r="T263" i="20"/>
  <c r="T262" i="20"/>
  <c r="T261" i="20"/>
  <c r="T260" i="20"/>
  <c r="T259" i="20"/>
  <c r="T258" i="20"/>
  <c r="T257" i="20"/>
  <c r="T256" i="20"/>
  <c r="T255" i="20"/>
  <c r="T254" i="20"/>
  <c r="T253" i="20"/>
  <c r="T252" i="20"/>
  <c r="T251" i="20"/>
  <c r="T250" i="20"/>
  <c r="T249" i="20"/>
  <c r="T248" i="20"/>
  <c r="T247" i="20"/>
  <c r="T246" i="20"/>
  <c r="T245" i="20"/>
  <c r="T244" i="20"/>
  <c r="T243" i="20"/>
  <c r="T242" i="20"/>
  <c r="T241" i="20"/>
  <c r="T240" i="20"/>
  <c r="T239" i="20"/>
  <c r="T238" i="20"/>
  <c r="T237" i="20"/>
  <c r="T236" i="20"/>
  <c r="T235" i="20"/>
  <c r="T234" i="20"/>
  <c r="T233" i="20"/>
  <c r="T232" i="20"/>
  <c r="T231" i="20"/>
  <c r="T230" i="20"/>
  <c r="T229" i="20"/>
  <c r="T228" i="20"/>
  <c r="T227" i="20"/>
  <c r="T226" i="20"/>
  <c r="T225" i="20"/>
  <c r="T224" i="20"/>
  <c r="T223" i="20"/>
  <c r="T222" i="20"/>
  <c r="T221" i="20"/>
  <c r="T220" i="20"/>
  <c r="T219" i="20"/>
  <c r="T218" i="20"/>
  <c r="T217" i="20"/>
  <c r="T216" i="20"/>
  <c r="T215" i="20"/>
  <c r="T214" i="20"/>
  <c r="T213" i="20"/>
  <c r="T212" i="20"/>
  <c r="T211" i="20"/>
  <c r="T210" i="20"/>
  <c r="T209" i="20"/>
  <c r="T208" i="20"/>
  <c r="T207" i="20"/>
  <c r="T206" i="20"/>
  <c r="T205" i="20"/>
  <c r="T204" i="20"/>
  <c r="T203" i="20"/>
  <c r="T202" i="20"/>
  <c r="T201" i="20"/>
  <c r="T200" i="20"/>
  <c r="T199" i="20"/>
  <c r="T198" i="20"/>
  <c r="T197" i="20"/>
  <c r="T196" i="20"/>
  <c r="T195" i="20"/>
  <c r="T194" i="20"/>
  <c r="T193" i="20"/>
  <c r="T192" i="20"/>
  <c r="T191" i="20"/>
  <c r="T190" i="20"/>
  <c r="T189" i="20"/>
  <c r="T188" i="20"/>
  <c r="T187" i="20"/>
  <c r="T186" i="20"/>
  <c r="T185" i="20"/>
  <c r="T184" i="20"/>
  <c r="T183" i="20"/>
  <c r="T182" i="20"/>
  <c r="T181" i="20"/>
  <c r="T180" i="20"/>
  <c r="T179" i="20"/>
  <c r="T178" i="20"/>
  <c r="T177" i="20"/>
  <c r="T176" i="20"/>
  <c r="T175" i="20"/>
  <c r="T174" i="20"/>
  <c r="T173" i="20"/>
  <c r="T172" i="20"/>
  <c r="T171" i="20"/>
  <c r="T170" i="20"/>
  <c r="T169" i="20"/>
  <c r="T168" i="20"/>
  <c r="T167" i="20"/>
  <c r="T166" i="20"/>
  <c r="T165" i="20"/>
  <c r="T164" i="20"/>
  <c r="T163" i="20"/>
  <c r="T162" i="20"/>
  <c r="T161" i="20"/>
  <c r="T160" i="20"/>
  <c r="T159" i="20"/>
  <c r="T158" i="20"/>
  <c r="T157" i="20"/>
  <c r="T156" i="20"/>
  <c r="T155" i="20"/>
  <c r="T154" i="20"/>
  <c r="T153" i="20"/>
  <c r="T152" i="20"/>
  <c r="T151" i="20"/>
  <c r="T150" i="20"/>
  <c r="T149" i="20"/>
  <c r="T148" i="20"/>
  <c r="T147" i="20"/>
  <c r="T146" i="20"/>
  <c r="T145" i="20"/>
  <c r="T144" i="20"/>
  <c r="T143" i="20"/>
  <c r="T142" i="20"/>
  <c r="T141" i="20"/>
  <c r="T140" i="20"/>
  <c r="T139" i="20"/>
  <c r="T138" i="20"/>
  <c r="T137" i="20"/>
  <c r="T136" i="20"/>
  <c r="T135" i="20"/>
  <c r="T134" i="20"/>
  <c r="T133" i="20"/>
  <c r="T132" i="20"/>
  <c r="T131" i="20"/>
  <c r="T130" i="20"/>
  <c r="T129" i="20"/>
  <c r="T128" i="20"/>
  <c r="T127" i="20"/>
  <c r="T126" i="20"/>
  <c r="T125" i="20"/>
  <c r="T124" i="20"/>
  <c r="T123" i="20"/>
  <c r="T122" i="20"/>
  <c r="T121" i="20"/>
  <c r="T120" i="20"/>
  <c r="T119" i="20"/>
  <c r="T118" i="20"/>
  <c r="T117" i="20"/>
  <c r="T116" i="20"/>
  <c r="T115" i="20"/>
  <c r="T114" i="20"/>
  <c r="T113" i="20"/>
  <c r="T112" i="20"/>
  <c r="T111" i="20"/>
  <c r="T110" i="20"/>
  <c r="T109" i="20"/>
  <c r="T108" i="20"/>
  <c r="T107" i="20"/>
  <c r="T106" i="20"/>
  <c r="T105" i="20"/>
  <c r="T104" i="20"/>
  <c r="T103" i="20"/>
  <c r="T102" i="20"/>
  <c r="T101" i="20"/>
  <c r="T100" i="20"/>
  <c r="T99" i="20"/>
  <c r="T98" i="20"/>
  <c r="T97" i="20"/>
  <c r="T96" i="20"/>
  <c r="T95" i="20"/>
  <c r="T94" i="20"/>
  <c r="T93" i="20"/>
  <c r="T92" i="20"/>
  <c r="T91" i="20"/>
  <c r="T90" i="20"/>
  <c r="T89" i="20"/>
  <c r="T88" i="20"/>
  <c r="T87" i="20"/>
  <c r="T86" i="20"/>
  <c r="T85" i="20"/>
  <c r="T84" i="20"/>
  <c r="T83" i="20"/>
  <c r="T82" i="20"/>
  <c r="T81" i="20"/>
  <c r="T80" i="20"/>
  <c r="T79" i="20"/>
  <c r="T78" i="20"/>
  <c r="T77" i="20"/>
  <c r="T76" i="20"/>
  <c r="T75" i="20"/>
  <c r="T74" i="20"/>
  <c r="T73" i="20"/>
  <c r="T72" i="20"/>
  <c r="T71" i="20"/>
  <c r="E58" i="20"/>
  <c r="I17" i="9"/>
  <c r="I6" i="9"/>
  <c r="I54" i="9"/>
  <c r="I55" i="9"/>
  <c r="I56" i="9"/>
  <c r="I14" i="9"/>
  <c r="E15" i="20" s="1"/>
  <c r="I12" i="9"/>
  <c r="E13" i="20" s="1"/>
  <c r="I62" i="9"/>
  <c r="I63" i="9"/>
  <c r="I64" i="9"/>
  <c r="I65" i="9"/>
  <c r="I66" i="9"/>
  <c r="E65" i="20" s="1"/>
  <c r="I58" i="9"/>
  <c r="E56" i="20" s="1"/>
  <c r="I7" i="9"/>
  <c r="E8" i="20" s="1"/>
  <c r="I4" i="9"/>
  <c r="E4" i="20" s="1"/>
  <c r="I29" i="9"/>
  <c r="E29" i="20" s="1"/>
  <c r="I26" i="9"/>
  <c r="I27" i="9"/>
  <c r="I28" i="9"/>
  <c r="I15" i="9"/>
  <c r="E16" i="20" s="1"/>
  <c r="I44" i="9"/>
  <c r="I45" i="9"/>
  <c r="I61" i="9"/>
  <c r="E60" i="20" s="1"/>
  <c r="I18" i="9"/>
  <c r="I19" i="9"/>
  <c r="I20" i="9"/>
  <c r="I21" i="9"/>
  <c r="I22" i="9"/>
  <c r="I5" i="9"/>
  <c r="E5" i="20" s="1"/>
  <c r="I49" i="9"/>
  <c r="E47" i="20" s="1"/>
  <c r="I8" i="9"/>
  <c r="I9" i="9"/>
  <c r="I10" i="9"/>
  <c r="I59" i="9"/>
  <c r="E57" i="20" s="1"/>
  <c r="I16" i="9"/>
  <c r="E17" i="20" s="1"/>
  <c r="I39" i="9"/>
  <c r="I40" i="9"/>
  <c r="I41" i="9"/>
  <c r="I42" i="9"/>
  <c r="I43" i="9"/>
  <c r="I11" i="9"/>
  <c r="E12" i="20" s="1"/>
  <c r="I60" i="9"/>
  <c r="E59" i="20" s="1"/>
  <c r="I23" i="9"/>
  <c r="I24" i="9"/>
  <c r="I37" i="9"/>
  <c r="I38" i="9"/>
  <c r="I47" i="9"/>
  <c r="E45" i="20" s="1"/>
  <c r="I3" i="9"/>
  <c r="E3" i="20" s="1"/>
  <c r="I46" i="9"/>
  <c r="E44" i="20" s="1"/>
  <c r="I50" i="9"/>
  <c r="I51" i="9"/>
  <c r="I52" i="9"/>
  <c r="I53" i="9"/>
  <c r="I32" i="9"/>
  <c r="E30" i="20" s="1"/>
  <c r="I57" i="9"/>
  <c r="E55" i="20" s="1"/>
  <c r="I34" i="9"/>
  <c r="I35" i="9"/>
  <c r="I36" i="9"/>
  <c r="I13" i="9"/>
  <c r="E14" i="20" s="1"/>
  <c r="I2" i="9"/>
  <c r="E2" i="20" s="1"/>
  <c r="I33" i="9"/>
  <c r="E31" i="20" s="1"/>
  <c r="I48" i="9"/>
  <c r="E46" i="20" s="1"/>
  <c r="I30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25" i="9"/>
  <c r="E25" i="20" s="1"/>
  <c r="E52" i="20" l="1"/>
  <c r="E54" i="20"/>
  <c r="E53" i="20"/>
  <c r="E50" i="20"/>
  <c r="E49" i="20"/>
  <c r="E48" i="20"/>
  <c r="E51" i="20"/>
  <c r="E6" i="20"/>
  <c r="E7" i="20"/>
  <c r="E41" i="20"/>
  <c r="E40" i="20"/>
  <c r="E39" i="20"/>
  <c r="E38" i="20"/>
  <c r="E37" i="20"/>
  <c r="E22" i="20"/>
  <c r="E21" i="20"/>
  <c r="E20" i="20"/>
  <c r="E19" i="20"/>
  <c r="E18" i="20"/>
  <c r="E35" i="20"/>
  <c r="E36" i="20"/>
  <c r="E42" i="20"/>
  <c r="E43" i="20"/>
  <c r="E32" i="20"/>
  <c r="E34" i="20"/>
  <c r="E33" i="20"/>
  <c r="E64" i="20"/>
  <c r="E63" i="20"/>
  <c r="E62" i="20"/>
  <c r="E61" i="20"/>
  <c r="E24" i="20"/>
  <c r="E23" i="20"/>
  <c r="E9" i="20"/>
  <c r="E11" i="20"/>
  <c r="E10" i="20"/>
  <c r="E27" i="20"/>
  <c r="E26" i="20"/>
  <c r="E28" i="20"/>
  <c r="D58" i="20"/>
  <c r="D13" i="20"/>
  <c r="T13" i="20" s="1"/>
  <c r="D15" i="20"/>
  <c r="F25" i="9"/>
  <c r="D25" i="20" s="1"/>
  <c r="T25" i="20" s="1"/>
  <c r="D65" i="20"/>
  <c r="D56" i="20"/>
  <c r="D8" i="20"/>
  <c r="D4" i="20"/>
  <c r="T4" i="20" s="1"/>
  <c r="D29" i="20"/>
  <c r="T29" i="20" s="1"/>
  <c r="D16" i="20"/>
  <c r="D60" i="20"/>
  <c r="D5" i="20"/>
  <c r="T5" i="20" s="1"/>
  <c r="D47" i="20"/>
  <c r="D57" i="20"/>
  <c r="D17" i="20"/>
  <c r="D12" i="20"/>
  <c r="D59" i="20"/>
  <c r="D45" i="20"/>
  <c r="D3" i="20"/>
  <c r="D44" i="20"/>
  <c r="D30" i="20"/>
  <c r="D55" i="20"/>
  <c r="D14" i="20"/>
  <c r="D2" i="20"/>
  <c r="T2" i="20" s="1"/>
  <c r="D31" i="20"/>
  <c r="T31" i="20" s="1"/>
  <c r="D46" i="20"/>
  <c r="AB2" i="20" l="1"/>
  <c r="D32" i="20"/>
  <c r="D34" i="20"/>
  <c r="D33" i="20"/>
  <c r="D64" i="20"/>
  <c r="D63" i="20"/>
  <c r="D62" i="20"/>
  <c r="D61" i="20"/>
  <c r="D24" i="20"/>
  <c r="T24" i="20" s="1"/>
  <c r="D23" i="20"/>
  <c r="T23" i="20" s="1"/>
  <c r="D9" i="20"/>
  <c r="D11" i="20"/>
  <c r="T11" i="20" s="1"/>
  <c r="D10" i="20"/>
  <c r="D6" i="20"/>
  <c r="D7" i="20"/>
  <c r="T7" i="20" s="1"/>
  <c r="D52" i="20"/>
  <c r="D54" i="20"/>
  <c r="D53" i="20"/>
  <c r="D27" i="20"/>
  <c r="D26" i="20"/>
  <c r="D28" i="20"/>
  <c r="D50" i="20"/>
  <c r="D49" i="20"/>
  <c r="D48" i="20"/>
  <c r="D51" i="20"/>
  <c r="D41" i="20"/>
  <c r="D40" i="20"/>
  <c r="D39" i="20"/>
  <c r="D38" i="20"/>
  <c r="D37" i="20"/>
  <c r="D22" i="20"/>
  <c r="D21" i="20"/>
  <c r="D20" i="20"/>
  <c r="D19" i="20"/>
  <c r="T19" i="20" s="1"/>
  <c r="D18" i="20"/>
  <c r="T18" i="20" s="1"/>
  <c r="D35" i="20"/>
  <c r="D36" i="20"/>
  <c r="D42" i="20"/>
  <c r="T42" i="20" s="1"/>
  <c r="D43" i="20"/>
  <c r="T43" i="20" s="1"/>
  <c r="AB13" i="20" l="1"/>
  <c r="AB5" i="20"/>
  <c r="AB25" i="20"/>
  <c r="AB18" i="20"/>
  <c r="AB31" i="20"/>
  <c r="AB4" i="20"/>
  <c r="AB29" i="20"/>
  <c r="K1" i="18"/>
  <c r="AB19" i="20" l="1"/>
  <c r="AB23" i="20"/>
  <c r="AB11" i="20"/>
  <c r="AB24" i="20"/>
  <c r="AB7" i="20"/>
  <c r="AB43" i="20"/>
  <c r="AB42" i="20"/>
  <c r="P9" i="14"/>
  <c r="P1" i="13" l="1"/>
  <c r="G3" i="18"/>
  <c r="G4" i="18"/>
  <c r="G5" i="18"/>
  <c r="G6" i="18"/>
  <c r="G7" i="18"/>
  <c r="G8" i="18"/>
  <c r="G9" i="18"/>
  <c r="G10" i="18"/>
  <c r="G11" i="18"/>
  <c r="G12" i="18"/>
  <c r="G13" i="18"/>
  <c r="G14" i="18"/>
  <c r="G15" i="18"/>
  <c r="G16" i="18"/>
  <c r="G17" i="18"/>
  <c r="G18" i="18"/>
  <c r="G19" i="18"/>
  <c r="G20" i="18"/>
  <c r="G21" i="18"/>
  <c r="G22" i="18"/>
  <c r="G23" i="18"/>
  <c r="G24" i="18"/>
  <c r="G25" i="18"/>
  <c r="G26" i="18"/>
  <c r="G27" i="18"/>
  <c r="G28" i="18"/>
  <c r="G29" i="18"/>
  <c r="G30" i="18"/>
  <c r="G31" i="18"/>
  <c r="G32" i="18"/>
  <c r="G33" i="18"/>
  <c r="G34" i="18"/>
  <c r="G35" i="18"/>
  <c r="G36" i="18"/>
  <c r="G37" i="18"/>
  <c r="G38" i="18"/>
  <c r="G39" i="18"/>
  <c r="G40" i="18"/>
  <c r="G41" i="18"/>
  <c r="G42" i="18"/>
  <c r="G43" i="18"/>
  <c r="G44" i="18"/>
  <c r="G45" i="18"/>
  <c r="G46" i="18"/>
  <c r="G47" i="18"/>
  <c r="G48" i="18"/>
  <c r="G49" i="18"/>
  <c r="G50" i="18"/>
  <c r="G51" i="18"/>
  <c r="G52" i="18"/>
  <c r="G53" i="18"/>
  <c r="G54" i="18"/>
  <c r="G55" i="18"/>
  <c r="G56" i="18"/>
  <c r="G57" i="18"/>
  <c r="G58" i="18"/>
  <c r="G59" i="18"/>
  <c r="G60" i="18"/>
  <c r="G61" i="18"/>
  <c r="G62" i="18"/>
  <c r="G63" i="18"/>
  <c r="G64" i="18"/>
  <c r="G65" i="18"/>
  <c r="G66" i="18"/>
  <c r="G67" i="18"/>
  <c r="G68" i="18"/>
  <c r="G69" i="18"/>
  <c r="G70" i="18"/>
  <c r="G71" i="18"/>
  <c r="G72" i="18"/>
  <c r="G73" i="18"/>
  <c r="G74" i="18"/>
  <c r="G75" i="18"/>
  <c r="G76" i="18"/>
  <c r="G77" i="18"/>
  <c r="G2" i="18"/>
  <c r="P13" i="14" l="1"/>
  <c r="P11" i="14"/>
  <c r="P15" i="14" s="1"/>
  <c r="P21" i="14"/>
  <c r="P23" i="14"/>
  <c r="P25" i="14" l="1"/>
</calcChain>
</file>

<file path=xl/comments1.xml><?xml version="1.0" encoding="utf-8"?>
<comments xmlns="http://schemas.openxmlformats.org/spreadsheetml/2006/main">
  <authors>
    <author>VENTURA PERIS, RAMON</author>
    <author>Ramón Ventura</author>
  </authors>
  <commentList>
    <comment ref="C9" authorId="0" shapeId="0">
      <text>
        <r>
          <rPr>
            <sz val="9"/>
            <color indexed="81"/>
            <rFont val="Tahoma"/>
            <family val="2"/>
          </rPr>
          <t xml:space="preserve">Introducir identificador sin espacios ni guiones, según el ejemplo </t>
        </r>
        <r>
          <rPr>
            <b/>
            <sz val="9"/>
            <color indexed="81"/>
            <rFont val="Tahoma"/>
            <family val="2"/>
          </rPr>
          <t>B70000002</t>
        </r>
      </text>
    </comment>
    <comment ref="D13" authorId="0" shapeId="0">
      <text>
        <r>
          <rPr>
            <sz val="9"/>
            <color indexed="81"/>
            <rFont val="Tahoma"/>
            <family val="2"/>
          </rPr>
          <t xml:space="preserve">Introducir la fecha de presentación de la subvención en la sede electrónica.
</t>
        </r>
        <r>
          <rPr>
            <b/>
            <sz val="9"/>
            <color indexed="81"/>
            <rFont val="Tahoma"/>
            <family val="2"/>
          </rPr>
          <t>Esta</t>
        </r>
        <r>
          <rPr>
            <sz val="9"/>
            <color indexed="81"/>
            <rFont val="Tahoma"/>
            <family val="2"/>
          </rPr>
          <t xml:space="preserve"> </t>
        </r>
        <r>
          <rPr>
            <b/>
            <sz val="9"/>
            <color indexed="81"/>
            <rFont val="Tahoma"/>
            <family val="2"/>
          </rPr>
          <t>fecha sera el referente tope para el cálculo de la edad del trabajador.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15" authorId="0" shapeId="0">
      <text>
        <r>
          <rPr>
            <sz val="9"/>
            <color indexed="81"/>
            <rFont val="Tahoma"/>
            <family val="2"/>
          </rPr>
          <t xml:space="preserve">
Reflejar datos de interés para la tramitación del expediente, trabajadores subrogados o despedidos por una licitación, problemás con algún trabajador o cualquier dato que se considere de utilidad.</t>
        </r>
      </text>
    </comment>
    <comment ref="P15" authorId="1" shapeId="0">
      <text>
        <r>
          <rPr>
            <sz val="9"/>
            <color indexed="81"/>
            <rFont val="Tahoma"/>
            <family val="2"/>
          </rPr>
          <t>Para la obtención del porcentaje no se ha tenido en cuenta el personal sin discapacidad que forma parte de la UUAA</t>
        </r>
      </text>
    </comment>
  </commentList>
</comments>
</file>

<file path=xl/comments2.xml><?xml version="1.0" encoding="utf-8"?>
<comments xmlns="http://schemas.openxmlformats.org/spreadsheetml/2006/main">
  <authors>
    <author>VENTURA PERIS, RAMON</author>
  </authors>
  <commentList>
    <comment ref="B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  <comment ref="F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ERROR = Debe introducir la fecha de solicitud en la hoja ENTRADA</t>
        </r>
      </text>
    </comment>
    <comment ref="H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Con la finalidad de </t>
        </r>
        <r>
          <rPr>
            <b/>
            <sz val="9"/>
            <color indexed="81"/>
            <rFont val="Tahoma"/>
            <family val="2"/>
          </rPr>
          <t>unificar criterios interpretativos con las personas con una discapacidad múltiple</t>
        </r>
        <r>
          <rPr>
            <sz val="9"/>
            <color indexed="81"/>
            <rFont val="Tahoma"/>
            <family val="2"/>
          </rPr>
          <t xml:space="preserve">, debemos tener en cuenta los siguientes criterios:
</t>
        </r>
        <r>
          <rPr>
            <b/>
            <sz val="9"/>
            <color indexed="81"/>
            <rFont val="Tahoma"/>
            <family val="2"/>
          </rPr>
          <t>Se encuadrará la discapacidad en el mayor grado reconocido.</t>
        </r>
        <r>
          <rPr>
            <sz val="9"/>
            <color indexed="81"/>
            <rFont val="Tahoma"/>
            <family val="2"/>
          </rPr>
          <t xml:space="preserve">
Ejemplo: Una persona que según el dictamen técnico facultativo tenga un grado del 36%, desglosada en las siguientes discapacidades:
12 % Psíquica.
17 % Física.
7 % Factores Sociales.
Debe encuadrarse como una discapacidad Física, no siendo válida por tanto, la calificación como discapacidad Psíquica.
</t>
        </r>
        <r>
          <rPr>
            <b/>
            <sz val="9"/>
            <color indexed="81"/>
            <rFont val="Tahoma"/>
            <family val="2"/>
          </rPr>
          <t xml:space="preserve">
No se aplicará la regla anterior, cuando el porcentaje de dicha discapacidad determine por sí misma una discapacidad de especial dificultad</t>
        </r>
        <r>
          <rPr>
            <sz val="9"/>
            <color indexed="81"/>
            <rFont val="Tahoma"/>
            <family val="2"/>
          </rPr>
          <t xml:space="preserve"> (esto es, Psíquica &gt;= 33% o Física-Sensorial &gt;= 65%)
Ejemplo: Una persona que según el dictamen técnico facultativo tenga un grado del 73%, desglosada en las siguientes discapacidades:
33% Psíquica.
40 % Física.
En este caso, se debe encuadrar como discapacidad Psíquica.</t>
        </r>
      </text>
    </comment>
  </commentList>
</comments>
</file>

<file path=xl/comments3.xml><?xml version="1.0" encoding="utf-8"?>
<comments xmlns="http://schemas.openxmlformats.org/spreadsheetml/2006/main">
  <authors>
    <author>VENTURA PERIS, RAMON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</commentList>
</comments>
</file>

<file path=xl/comments4.xml><?xml version="1.0" encoding="utf-8"?>
<comments xmlns="http://schemas.openxmlformats.org/spreadsheetml/2006/main">
  <authors>
    <author>VENTURA PERIS, RAMON</author>
    <author>Ramón Ventura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Introducir NIF para volcar los datos.</t>
        </r>
      </text>
    </comment>
    <comment ref="F1" authorId="1" shapeId="0">
      <text>
        <r>
          <rPr>
            <sz val="9"/>
            <color indexed="81"/>
            <rFont val="Tahoma"/>
            <family val="2"/>
          </rPr>
          <t>Introducir el porcentaje solo con 2 dígitos</t>
        </r>
      </text>
    </comment>
    <comment ref="G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Con la finalidad de </t>
        </r>
        <r>
          <rPr>
            <b/>
            <sz val="9"/>
            <color indexed="81"/>
            <rFont val="Tahoma"/>
            <family val="2"/>
          </rPr>
          <t>unificar criterios interpretativos con las personas con una discapacidad múltiple</t>
        </r>
        <r>
          <rPr>
            <sz val="9"/>
            <color indexed="81"/>
            <rFont val="Tahoma"/>
            <family val="2"/>
          </rPr>
          <t xml:space="preserve">, debemos tener en cuenta los siguientes criterios:
</t>
        </r>
        <r>
          <rPr>
            <b/>
            <sz val="9"/>
            <color indexed="81"/>
            <rFont val="Tahoma"/>
            <family val="2"/>
          </rPr>
          <t>Se encuadrará la discapacidad en el mayor grado reconocido.</t>
        </r>
        <r>
          <rPr>
            <sz val="9"/>
            <color indexed="81"/>
            <rFont val="Tahoma"/>
            <family val="2"/>
          </rPr>
          <t xml:space="preserve">
Ejemplo: Una persona que según el dictamen técnico facultativo tenga un grado del 36%, desglosada en las siguientes discapacidades:
12 % Psíquica.
17 % Física.
7 % Factores Sociales.
Debe encuadrarse como una discapacidad Física, no siendo válida por tanto, la calificación como discapacidad Psíquica.
</t>
        </r>
        <r>
          <rPr>
            <b/>
            <sz val="9"/>
            <color indexed="81"/>
            <rFont val="Tahoma"/>
            <family val="2"/>
          </rPr>
          <t xml:space="preserve">
No se aplicará la regla anterior, cuando el porcentaje de dicha discapacidad determine por sí misma una discapacidad de especial dificultad</t>
        </r>
        <r>
          <rPr>
            <sz val="9"/>
            <color indexed="81"/>
            <rFont val="Tahoma"/>
            <family val="2"/>
          </rPr>
          <t xml:space="preserve"> (esto es, Psíquica &gt;= 33% o Física-Sensorial &gt;= 65%)
Ejemplo: Una persona que según el dictamen técnico facultativo tenga un grado del 73%, desglosada en las siguientes discapacidades:
33% Psíquica.
40 % Física.
En este caso, se debe encuadrar como discapacidad Psíquica.</t>
        </r>
      </text>
    </comment>
    <comment ref="P1" authorId="0" shapeId="0">
      <text>
        <r>
          <rPr>
            <b/>
            <sz val="9"/>
            <color indexed="81"/>
            <rFont val="Tahoma"/>
            <family val="2"/>
          </rPr>
          <t>VENTURA PERIS, RAMON:</t>
        </r>
        <r>
          <rPr>
            <sz val="9"/>
            <color indexed="81"/>
            <rFont val="Tahoma"/>
            <family val="2"/>
          </rPr>
          <t xml:space="preserve">
Si la celda da error compruebe que:
</t>
        </r>
        <r>
          <rPr>
            <b/>
            <sz val="9"/>
            <color indexed="81"/>
            <rFont val="Tahoma"/>
            <family val="2"/>
          </rPr>
          <t>PRIMERO:</t>
        </r>
        <r>
          <rPr>
            <sz val="9"/>
            <color indexed="81"/>
            <rFont val="Tahoma"/>
            <family val="2"/>
          </rPr>
          <t xml:space="preserve">
Se ha introducido un número decimal, solo se admite número naturales.
</t>
        </r>
        <r>
          <rPr>
            <b/>
            <sz val="9"/>
            <color indexed="81"/>
            <rFont val="Tahoma"/>
            <family val="2"/>
          </rPr>
          <t>SEGUNDO:</t>
        </r>
        <r>
          <rPr>
            <sz val="9"/>
            <color indexed="81"/>
            <rFont val="Tahoma"/>
            <family val="2"/>
          </rPr>
          <t xml:space="preserve">
Se ha prorrateado mal la paga extra. Para ello debe introducir días naturales y marcar "SI" en la columna prorrata.</t>
        </r>
      </text>
    </comment>
  </commentList>
</comments>
</file>

<file path=xl/comments5.xml><?xml version="1.0" encoding="utf-8"?>
<comments xmlns="http://schemas.openxmlformats.org/spreadsheetml/2006/main">
  <authors>
    <author>VENTURA PERIS, RAMON</author>
  </authors>
  <commentList>
    <comment ref="A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  <comment ref="F1" authorId="0" shapeId="0">
      <text>
        <r>
          <rPr>
            <sz val="9"/>
            <color indexed="81"/>
            <rFont val="Tahoma"/>
            <family val="2"/>
          </rPr>
          <t xml:space="preserve">
Insertar números y letras juntos, sin guiones ni espacios</t>
        </r>
      </text>
    </comment>
  </commentList>
</comments>
</file>

<file path=xl/connections.xml><?xml version="1.0" encoding="utf-8"?>
<connections xmlns="http://schemas.openxmlformats.org/spreadsheetml/2006/main">
  <connection id="1" keepAlive="1" name="ThisWorkbookDataModel" description="Modelo de datos" type="5" refreshedVersion="5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name="WorksheetConnection_Nuevo Proyecto Relacion alfabetica salarios 55%SMI 2021.xlsm!Pag129a168" type="102" refreshedVersion="5" minRefreshableVersion="5">
    <extLst>
      <ext xmlns:x15="http://schemas.microsoft.com/office/spreadsheetml/2010/11/main" uri="{DE250136-89BD-433C-8126-D09CA5730AF9}">
        <x15:connection id="Pag129a168-d58d3fd2-f698-4b57-89f3-33fda18b4982">
          <x15:rangePr sourceName="_xlcn.WorksheetConnection_NuevoProyectoRelacionalfabeticasalarios55SMI2021.xlsmPag129a1681"/>
        </x15:connection>
      </ext>
    </extLst>
  </connection>
  <connection id="3" name="WorksheetConnection_Nuevo Proyecto Relacion alfabetica salarios 55%SMI 2021.xlsm!Pag169a201" type="102" refreshedVersion="5" minRefreshableVersion="5">
    <extLst>
      <ext xmlns:x15="http://schemas.microsoft.com/office/spreadsheetml/2010/11/main" uri="{DE250136-89BD-433C-8126-D09CA5730AF9}">
        <x15:connection id="Pag169a201-0ffea77f-b9e2-4bd4-b90c-130331869538">
          <x15:rangePr sourceName="_xlcn.WorksheetConnection_NuevoProyectoRelacionalfabeticasalarios55SMI2021.xlsmPag169a2011"/>
        </x15:connection>
      </ext>
    </extLst>
  </connection>
  <connection id="4" name="WorksheetConnection_Nuevo Proyecto Relacion alfabetica salarios 55%SMI 2021.xlsm!Pag1a32" type="102" refreshedVersion="5" minRefreshableVersion="5">
    <extLst>
      <ext xmlns:x15="http://schemas.microsoft.com/office/spreadsheetml/2010/11/main" uri="{DE250136-89BD-433C-8126-D09CA5730AF9}">
        <x15:connection id="Pag1a32-55967c8d-a5ca-4131-aa89-64255b0e306f">
          <x15:rangePr sourceName="_xlcn.WorksheetConnection_NuevoProyectoRelacionalfabeticasalarios55SMI2021.xlsmPag1a321"/>
        </x15:connection>
      </ext>
    </extLst>
  </connection>
</connections>
</file>

<file path=xl/sharedStrings.xml><?xml version="1.0" encoding="utf-8"?>
<sst xmlns="http://schemas.openxmlformats.org/spreadsheetml/2006/main" count="283" uniqueCount="268">
  <si>
    <t>LA ESTRELLA SOLUCION MEDIOAMBIENTAL</t>
  </si>
  <si>
    <t>OBSERVACIONES</t>
  </si>
  <si>
    <t>MES:</t>
  </si>
  <si>
    <t>FISICA</t>
  </si>
  <si>
    <t>SENSORIAL</t>
  </si>
  <si>
    <t>PSÍQUICA</t>
  </si>
  <si>
    <t>MUJER</t>
  </si>
  <si>
    <t xml:space="preserve">    N.I.F.</t>
  </si>
  <si>
    <t>Columna1</t>
  </si>
  <si>
    <t>ALFE 21, S.L.</t>
  </si>
  <si>
    <t>BANANA ELECTRIC, S.L.</t>
  </si>
  <si>
    <t>CARTHAGOMAN, S.L.</t>
  </si>
  <si>
    <t>FUNDACION J. GARCIA CARRION</t>
  </si>
  <si>
    <t>FUNDOWN PLANT, S.L.</t>
  </si>
  <si>
    <t>GESILDA GROUP, S.L.</t>
  </si>
  <si>
    <t>INCLUYE EMPLEO SOCIAL SL</t>
  </si>
  <si>
    <t>JERA AVANZA, S.L.U.</t>
  </si>
  <si>
    <t>LIMPINK SERVICIO DE LAVANDERIA, S.L.</t>
  </si>
  <si>
    <t>NIF</t>
  </si>
  <si>
    <t>PROAPEDI, S.L.</t>
  </si>
  <si>
    <t>SEXO</t>
  </si>
  <si>
    <t>EDAD</t>
  </si>
  <si>
    <t>ASOCIACIÓN INSERTA2</t>
  </si>
  <si>
    <t xml:space="preserve">ASTUS PROLAM, C.E.E. </t>
  </si>
  <si>
    <t>C.M.S. PICKING GLOBAL LOGISTICS, S.L.</t>
  </si>
  <si>
    <t>CEDETO-C.E.E.Y SERVICIOS DE TOTANA SL</t>
  </si>
  <si>
    <t>CENTRO ESPECIAL 'LA ESTRELLA', S.L.</t>
  </si>
  <si>
    <t>CEOM (ASOCIACION PARA LA INTEGRACION DE DISCAPACITADOS PSIQUICOS)</t>
  </si>
  <si>
    <t>DISCLEAN, S.L.</t>
  </si>
  <si>
    <t>FEELWAY, S.L.</t>
  </si>
  <si>
    <t>FORMACION, EMPLEO Y COMERCIALIZACION, S.A.</t>
  </si>
  <si>
    <t>FUNDACION PROMETEO TORRE PACHECO</t>
  </si>
  <si>
    <t>GESTION DE SEGURIDAD Y CONTROL, S.A.</t>
  </si>
  <si>
    <t>GESTION Y CONTROL DE LORCA, S.L.</t>
  </si>
  <si>
    <t>GRUPO AMIAB MURCIA, S.L.</t>
  </si>
  <si>
    <t>GRUPO SIFU MURCIA, S.L.</t>
  </si>
  <si>
    <t>ILUNION CEE LIMPIEZA Y MEDIOAMBIENTE,SAU</t>
  </si>
  <si>
    <t xml:space="preserve">ASOCIACION INSERTA INNOVACION  </t>
  </si>
  <si>
    <t>ILUNION LAVANDERIAS, S.A.</t>
  </si>
  <si>
    <t>ILUNION RETAIL Y COMERCIALIZACION,S.A.</t>
  </si>
  <si>
    <t>INTEGRA MANTENIMIENTO, GESTION Y SERVICIOS INTEGRADOS CEE MURCIA</t>
  </si>
  <si>
    <t>INTEGRACION LABORAL ASPRODES, S.L.</t>
  </si>
  <si>
    <t>JUMICOFA, S.L.</t>
  </si>
  <si>
    <t>LEVANTE HOTEL GROUP STL, S.L.</t>
  </si>
  <si>
    <t>LINSED SYSTEMS, S.L.U.</t>
  </si>
  <si>
    <t>MEMPLEO (SALUD MENTAL Y EMPLEO)</t>
  </si>
  <si>
    <t>OCON MEDITERRANEA DE TRANSPORTES, S.L.</t>
  </si>
  <si>
    <t>OSGA MURCIA, SOCIEDAD LIMITADA</t>
  </si>
  <si>
    <t>PONCEMAR PARKING, S.L.U.</t>
  </si>
  <si>
    <t>RECICLA SERVICIOS ORTOPÉDICOS, S.L.</t>
  </si>
  <si>
    <t>VALLE, C.E.E.</t>
  </si>
  <si>
    <t>YOHUMANIZE SLL</t>
  </si>
  <si>
    <t>LIMPIEZA Y SERVICIOS NET MURCIA</t>
  </si>
  <si>
    <t>SUBVENCIÓN PARA SUFRAGAR PARCIALMENTE LOS COSTES SALARIALES DE LAS PERSONAS CON DISCAPACIDAD QUE TRABAJEN EN LOS CEE DE LA REGIÓN DE MURCIA</t>
  </si>
  <si>
    <t>DATOS A CUMPLIMENTAR POR EL CEE</t>
  </si>
  <si>
    <t>MES</t>
  </si>
  <si>
    <t>Enero</t>
  </si>
  <si>
    <t>Febrero</t>
  </si>
  <si>
    <t>Marzo</t>
  </si>
  <si>
    <t>Abril</t>
  </si>
  <si>
    <t>Junio</t>
  </si>
  <si>
    <t>Extra de Junio</t>
  </si>
  <si>
    <t>Julio</t>
  </si>
  <si>
    <t>Agosto</t>
  </si>
  <si>
    <t>Septiembre</t>
  </si>
  <si>
    <t>Octubre</t>
  </si>
  <si>
    <t>Noviembre</t>
  </si>
  <si>
    <t>Diciembre</t>
  </si>
  <si>
    <t>Extra de Diciembre</t>
  </si>
  <si>
    <t>Regularización</t>
  </si>
  <si>
    <t>CIF</t>
  </si>
  <si>
    <t>CEE</t>
  </si>
  <si>
    <t>B73061822</t>
  </si>
  <si>
    <t>B42898924</t>
  </si>
  <si>
    <t>ANDANZA EMPLEA MURCIA SL</t>
  </si>
  <si>
    <t>G81988362</t>
  </si>
  <si>
    <t>G73973547</t>
  </si>
  <si>
    <t>G30604540</t>
  </si>
  <si>
    <t>B73102592</t>
  </si>
  <si>
    <t>B73116238</t>
  </si>
  <si>
    <t>B30520043</t>
  </si>
  <si>
    <t>B73090938</t>
  </si>
  <si>
    <t>B73854580</t>
  </si>
  <si>
    <t>G30239578</t>
  </si>
  <si>
    <t>B10693976</t>
  </si>
  <si>
    <t>CREATIVE FOOD TALENT, S.L.</t>
  </si>
  <si>
    <t>B73749210</t>
  </si>
  <si>
    <t>B06998801</t>
  </si>
  <si>
    <t>B01930221</t>
  </si>
  <si>
    <t>EMPLEDIS MURCIA S.L.</t>
  </si>
  <si>
    <t>B30896419</t>
  </si>
  <si>
    <t>A73112054</t>
  </si>
  <si>
    <t>G30576375</t>
  </si>
  <si>
    <t>G30830004</t>
  </si>
  <si>
    <t>B30563423</t>
  </si>
  <si>
    <t>B73037665</t>
  </si>
  <si>
    <t>A73098501</t>
  </si>
  <si>
    <t>B73238735</t>
  </si>
  <si>
    <t>B30879811</t>
  </si>
  <si>
    <t>B73466971</t>
  </si>
  <si>
    <t>A79449302</t>
  </si>
  <si>
    <t>A79475729</t>
  </si>
  <si>
    <t>A79476941</t>
  </si>
  <si>
    <t>B05535661</t>
  </si>
  <si>
    <t>B04952826</t>
  </si>
  <si>
    <t>B73936593</t>
  </si>
  <si>
    <t>B73914129</t>
  </si>
  <si>
    <t>B67769570</t>
  </si>
  <si>
    <t>IPS - INTEGRA PERSONAS Y SERVICIOS, SL.</t>
  </si>
  <si>
    <t>B73672693</t>
  </si>
  <si>
    <t>B05519475</t>
  </si>
  <si>
    <t>B05534847</t>
  </si>
  <si>
    <t>B67788257</t>
  </si>
  <si>
    <t>LABORLANT CEE VIGILANT</t>
  </si>
  <si>
    <t>B30891600</t>
  </si>
  <si>
    <t>B30895221</t>
  </si>
  <si>
    <t>B73698607</t>
  </si>
  <si>
    <t>B73798365</t>
  </si>
  <si>
    <t>G73822975</t>
  </si>
  <si>
    <t>B09857749</t>
  </si>
  <si>
    <t>MONTAJES BILLY, S.L.</t>
  </si>
  <si>
    <t>G05543426</t>
  </si>
  <si>
    <t>B30918395</t>
  </si>
  <si>
    <t>B16758005</t>
  </si>
  <si>
    <t>ODS ISOL, S.L.</t>
  </si>
  <si>
    <t>B05528989</t>
  </si>
  <si>
    <t>B73813404</t>
  </si>
  <si>
    <t>B73660961</t>
  </si>
  <si>
    <t>G73203788</t>
  </si>
  <si>
    <t xml:space="preserve">PUERTO LUMBRERAS: ASOC.DISM.FIS.Y.SENSOR </t>
  </si>
  <si>
    <t>B67943753</t>
  </si>
  <si>
    <t>RAIZESEMPLEO 2.1 S.L</t>
  </si>
  <si>
    <t>B73101586</t>
  </si>
  <si>
    <t>B42976480</t>
  </si>
  <si>
    <t>SERVINTO GESTIÓN Y SERVICIOS, S.L.U.</t>
  </si>
  <si>
    <t>B05563283</t>
  </si>
  <si>
    <t>SINERGIA LABORIS S.L.</t>
  </si>
  <si>
    <t>A81098642</t>
  </si>
  <si>
    <t>P3000021J</t>
  </si>
  <si>
    <t>B30929145</t>
  </si>
  <si>
    <t>VARIACIÓN</t>
  </si>
  <si>
    <t>Alta</t>
  </si>
  <si>
    <t>Baja</t>
  </si>
  <si>
    <t>Jornada</t>
  </si>
  <si>
    <t>Transformación</t>
  </si>
  <si>
    <t xml:space="preserve">FECHA
NACIMIENTO  </t>
  </si>
  <si>
    <t>CÓDIGO
CONTRATO</t>
  </si>
  <si>
    <t>PORCENTAJE
JORNADA</t>
  </si>
  <si>
    <t xml:space="preserve">  GRADO
DISCAPACIDAD</t>
  </si>
  <si>
    <t>TIPO
DISCPACIDAD</t>
  </si>
  <si>
    <t>CADUCIDAD
DISCAPACIDAD</t>
  </si>
  <si>
    <t>DESCRIPCIÓN DEL 
PUESTO DE TRABAJO</t>
  </si>
  <si>
    <t>HOMBRE</t>
  </si>
  <si>
    <t>CIF:</t>
  </si>
  <si>
    <t>Plantilla SIN Discapacidad</t>
  </si>
  <si>
    <t>Plantilla CON Discapacidad</t>
  </si>
  <si>
    <t>Nombre CEE:</t>
  </si>
  <si>
    <t>idD</t>
  </si>
  <si>
    <t>idS</t>
  </si>
  <si>
    <t>idM</t>
  </si>
  <si>
    <t>idCEE</t>
  </si>
  <si>
    <t>idV</t>
  </si>
  <si>
    <t>idE</t>
  </si>
  <si>
    <t>IMAS - Murcia</t>
  </si>
  <si>
    <t>IMAS - Cartagena</t>
  </si>
  <si>
    <t>IMAS - Lorca</t>
  </si>
  <si>
    <t>Expedicción Discapacidad</t>
  </si>
  <si>
    <t>Nº Expediente SIE</t>
  </si>
  <si>
    <t>VARIACIÓN
MES ANTERIOR</t>
  </si>
  <si>
    <t>https://sede.carm.es/documentos/1933/GUIA%20de%20presentaci%C3%B3n_Proc.1933v2.pdf</t>
  </si>
  <si>
    <t>FECHA
BAJA</t>
  </si>
  <si>
    <t>FECHA
ALTA</t>
  </si>
  <si>
    <t>Alta - Interinidad</t>
  </si>
  <si>
    <t>Variaciones (mes anterior)</t>
  </si>
  <si>
    <t>INSS - Seguridad Social</t>
  </si>
  <si>
    <t>Otros organismos</t>
  </si>
  <si>
    <t>JORNADA 
TITULAR</t>
  </si>
  <si>
    <t>DIFERENCIAS</t>
  </si>
  <si>
    <t>Incapacidad</t>
  </si>
  <si>
    <t>EC - Enfermdad Común</t>
  </si>
  <si>
    <t>AT - Accidente Trabajo</t>
  </si>
  <si>
    <t>PORCENTAJE 
JORNADA</t>
  </si>
  <si>
    <t>TIPO
 CONTINGENCIA</t>
  </si>
  <si>
    <t>NO OLVIDAR APORTAR DOCUMENTO 'IDC' DE LOS TRABAJADORES RELACIONADOS 
SEGÚN  LA GUIA DE PRESENTACIÓN</t>
  </si>
  <si>
    <t>TOTAL</t>
  </si>
  <si>
    <t>FECHA SOLICITUD</t>
  </si>
  <si>
    <t>JORNADA
INTERINO</t>
  </si>
  <si>
    <t>DATOS A CUMPLIMENTAR POR EL SEF</t>
  </si>
  <si>
    <t>&lt;= 70 % PDF</t>
  </si>
  <si>
    <t>Mayo</t>
  </si>
  <si>
    <t>OBSERVACIÓN 
AUTOMÁTICA</t>
  </si>
  <si>
    <t>Alta - Subrogación</t>
  </si>
  <si>
    <t>Otras CCAA</t>
  </si>
  <si>
    <t>idIT</t>
  </si>
  <si>
    <r>
      <t>Junto a este Excel de cálculo de costes salariales debe aportar la acreditación documental de las variaciones del mes, tal y como se establece en la</t>
    </r>
    <r>
      <rPr>
        <b/>
        <sz val="10"/>
        <color rgb="FFFF0000"/>
        <rFont val="Arial"/>
        <family val="2"/>
      </rPr>
      <t xml:space="preserve"> GUIA DE PRESENTACIÓN</t>
    </r>
    <r>
      <rPr>
        <b/>
        <sz val="10"/>
        <rFont val="Arial"/>
        <family val="2"/>
      </rPr>
      <t>, puede consultar esta GUIA pinchando en el siguiente enlace</t>
    </r>
  </si>
  <si>
    <t>Prórroga</t>
  </si>
  <si>
    <t>idISAPS</t>
  </si>
  <si>
    <t>SAPS</t>
  </si>
  <si>
    <t>SI</t>
  </si>
  <si>
    <t>NO</t>
  </si>
  <si>
    <t>UUAA</t>
  </si>
  <si>
    <t>Maternidad  Otro progenitor</t>
  </si>
  <si>
    <t>FUNDACION CENTRO ESPECIAL DE EMPLEO AIDEMAR</t>
  </si>
  <si>
    <t>G05558150</t>
  </si>
  <si>
    <t>NOREMPLEO</t>
  </si>
  <si>
    <r>
      <t xml:space="preserve">APELLIDOS Y NOMBRE
</t>
    </r>
    <r>
      <rPr>
        <sz val="10"/>
        <color rgb="FFFFFF00"/>
        <rFont val="Calibri"/>
        <family val="2"/>
        <charset val="1"/>
      </rPr>
      <t>PLANTILLA CON DISCAPACIDAD</t>
    </r>
    <r>
      <rPr>
        <i/>
        <sz val="10"/>
        <color theme="0"/>
        <rFont val="Calibri"/>
        <family val="2"/>
        <charset val="1"/>
      </rPr>
      <t xml:space="preserve">
(Utilizar el desplegable para ordenar)</t>
    </r>
  </si>
  <si>
    <r>
      <t xml:space="preserve">APELLIDOS Y NOMBRE
</t>
    </r>
    <r>
      <rPr>
        <b/>
        <sz val="8"/>
        <color theme="5" tint="0.59999389629810485"/>
        <rFont val="Arial"/>
        <family val="2"/>
      </rPr>
      <t>PLANTILLA SIN DISCAPACIDAD</t>
    </r>
    <r>
      <rPr>
        <b/>
        <sz val="8"/>
        <color rgb="FFFFFFFF"/>
        <rFont val="Arial"/>
        <family val="2"/>
        <charset val="1"/>
      </rPr>
      <t xml:space="preserve">
</t>
    </r>
    <r>
      <rPr>
        <b/>
        <i/>
        <sz val="8"/>
        <color rgb="FFFFFFFF"/>
        <rFont val="Arial"/>
        <family val="2"/>
      </rPr>
      <t>(Utilizar el desplegable para ordenar)</t>
    </r>
  </si>
  <si>
    <t>B10668044</t>
  </si>
  <si>
    <t>MAGUEY TECHNOLOGY GREEN, SL.</t>
  </si>
  <si>
    <t>MUNDO GESTIÓN DE SERVICIOS INTEGRADOS CEE, SLL</t>
  </si>
  <si>
    <t>A84123421</t>
  </si>
  <si>
    <t>SMI</t>
  </si>
  <si>
    <t>APELLIDOS Y NOMBRE DEL TRABAJADOR</t>
  </si>
  <si>
    <t>B10589943</t>
  </si>
  <si>
    <t>B44889228</t>
  </si>
  <si>
    <t>SMI 2025</t>
  </si>
  <si>
    <t>1.184 €/mes</t>
  </si>
  <si>
    <r>
      <rPr>
        <b/>
        <sz val="8"/>
        <color rgb="FFFFFFFF"/>
        <rFont val="Arial"/>
        <family val="2"/>
        <charset val="1"/>
      </rPr>
      <t xml:space="preserve"> PERSONAL TÉCNICO Y DE APOYO:
</t>
    </r>
    <r>
      <rPr>
        <b/>
        <sz val="8"/>
        <color rgb="FFFFFF00"/>
        <rFont val="Arial"/>
        <family val="2"/>
      </rPr>
      <t xml:space="preserve"> ESPECIFICAR TITULACIÓN</t>
    </r>
  </si>
  <si>
    <t>UNIDAD DE APOYO</t>
  </si>
  <si>
    <t>B44704732</t>
  </si>
  <si>
    <t>AURA MURCIA FACILITY SERVICES S.L.</t>
  </si>
  <si>
    <t>DESARROLLO SOCIAL SUMINISTROS MAYOR, SL</t>
  </si>
  <si>
    <t>EULEN CENTRO ESPECIAL DE EMPLEO, S.A</t>
  </si>
  <si>
    <t>INSERTIS MURCIA S.L.</t>
  </si>
  <si>
    <t>B56502008</t>
  </si>
  <si>
    <t>SMART MURCIA, S.L.</t>
  </si>
  <si>
    <t>SPEZIAL OUTSOURCING MURCIA, S.L.</t>
  </si>
  <si>
    <t>SEVERA</t>
  </si>
  <si>
    <t>DÍA</t>
  </si>
  <si>
    <t>PORRATA</t>
  </si>
  <si>
    <t>PRORRATA</t>
  </si>
  <si>
    <t>GRADO</t>
  </si>
  <si>
    <t>TIPO</t>
  </si>
  <si>
    <t>DÍAS
IMPUTADOS</t>
  </si>
  <si>
    <t>DÍAS
TRABAJADOS</t>
  </si>
  <si>
    <t>CAUSA VARIACIÓN</t>
  </si>
  <si>
    <t>BAJA
IT
3</t>
  </si>
  <si>
    <t>BAJA 
 IT
12</t>
  </si>
  <si>
    <t>BAJA 
 IT
RESTO</t>
  </si>
  <si>
    <t>BAJA 
 AT
1</t>
  </si>
  <si>
    <t>BAJA 
 AT
RESTO</t>
  </si>
  <si>
    <t>IMPORTE
TOTAL 
SOLICITADO</t>
  </si>
  <si>
    <t>INICIO
PERIODO</t>
  </si>
  <si>
    <t>FIN
PERIODO</t>
  </si>
  <si>
    <t>IMPORTE
DIAS
 TRABAJADOS
SOLICITADO</t>
  </si>
  <si>
    <t>IMPORTE
DIAS
 BAJAS
SOLICITADO</t>
  </si>
  <si>
    <t>EXPEDIENTE</t>
  </si>
  <si>
    <t>Importe dias trabajados</t>
  </si>
  <si>
    <t>Importe días baja</t>
  </si>
  <si>
    <t>Importe total solicitado</t>
  </si>
  <si>
    <t>Movimientos subvencionados</t>
  </si>
  <si>
    <t>CATEGORIA
 PROFESIONAL</t>
  </si>
  <si>
    <t>Nº</t>
  </si>
  <si>
    <t>SUSTITUIDO POR
(NIF  - Interino)</t>
  </si>
  <si>
    <t>Excedencia</t>
  </si>
  <si>
    <t>TIPO 
DISCAPACIDAD</t>
  </si>
  <si>
    <t>CONTROL
ERROR</t>
  </si>
  <si>
    <t>CONTROL
PRORRATA</t>
  </si>
  <si>
    <t>CONTROL
DECIMAL</t>
  </si>
  <si>
    <r>
      <t xml:space="preserve">APELLIDOS Y NOMBRE
</t>
    </r>
    <r>
      <rPr>
        <sz val="9"/>
        <color rgb="FFFFFF00"/>
        <rFont val="Calibri"/>
        <family val="2"/>
        <charset val="1"/>
      </rPr>
      <t>PLANTILLA TITULAR</t>
    </r>
  </si>
  <si>
    <r>
      <t xml:space="preserve">APELLIDOS Y NOMBRE
</t>
    </r>
    <r>
      <rPr>
        <sz val="9"/>
        <color rgb="FFFFFF00"/>
        <rFont val="Calibri"/>
        <family val="2"/>
        <charset val="1"/>
      </rPr>
      <t>PLANTILLA INTERINA</t>
    </r>
  </si>
  <si>
    <t>39,47 €/día</t>
  </si>
  <si>
    <t>2025-05-45-</t>
  </si>
  <si>
    <t>MENSUAL</t>
  </si>
  <si>
    <t>CONSENUR SANITARIOS CEE S.A.U.</t>
  </si>
  <si>
    <t>B16437113</t>
  </si>
  <si>
    <t>GESTIÓN CAPACIDADES DIVERSAS, S.L.</t>
  </si>
  <si>
    <t>Plantilla Versión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</si>
</sst>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########"/>
  </numFmts>
  <fonts count="4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8"/>
      <color rgb="FFFFFF00"/>
      <name val="Arial"/>
      <family val="2"/>
    </font>
    <font>
      <b/>
      <sz val="11"/>
      <color theme="0"/>
      <name val="Calibri"/>
      <family val="2"/>
      <scheme val="minor"/>
    </font>
    <font>
      <b/>
      <sz val="8"/>
      <color rgb="FFFFFFFF"/>
      <name val="Arial"/>
      <family val="2"/>
    </font>
    <font>
      <u/>
      <sz val="11.5"/>
      <color indexed="36"/>
      <name val="Arial"/>
      <family val="2"/>
    </font>
    <font>
      <sz val="10"/>
      <name val="MS Sans Serif"/>
    </font>
    <font>
      <u/>
      <sz val="10"/>
      <color indexed="12"/>
      <name val="Arial"/>
      <family val="2"/>
    </font>
    <font>
      <b/>
      <sz val="11"/>
      <color theme="4"/>
      <name val="Arial"/>
      <family val="2"/>
    </font>
    <font>
      <sz val="10"/>
      <name val="Arial"/>
      <family val="2"/>
      <charset val="1"/>
    </font>
    <font>
      <sz val="10"/>
      <color rgb="FFFFFFFF"/>
      <name val="Arial"/>
      <family val="2"/>
      <charset val="1"/>
    </font>
    <font>
      <b/>
      <sz val="8"/>
      <name val="Arial"/>
      <family val="2"/>
      <charset val="1"/>
    </font>
    <font>
      <sz val="11"/>
      <color rgb="FF000000"/>
      <name val="Calibri"/>
      <family val="2"/>
      <charset val="1"/>
    </font>
    <font>
      <b/>
      <sz val="8"/>
      <color rgb="FFFFFFFF"/>
      <name val="Arial"/>
      <family val="2"/>
      <charset val="1"/>
    </font>
    <font>
      <u/>
      <sz val="10"/>
      <color theme="10"/>
      <name val="Arial"/>
      <family val="2"/>
    </font>
    <font>
      <sz val="9"/>
      <name val="Arial"/>
      <family val="2"/>
      <charset val="1"/>
    </font>
    <font>
      <sz val="9"/>
      <name val="Arial"/>
      <family val="2"/>
    </font>
    <font>
      <b/>
      <sz val="10"/>
      <color rgb="FFFF0000"/>
      <name val="Arial"/>
      <family val="2"/>
    </font>
    <font>
      <sz val="10"/>
      <color rgb="FFFFFFFF"/>
      <name val="Calibri"/>
      <family val="2"/>
      <charset val="1"/>
    </font>
    <font>
      <sz val="10"/>
      <color rgb="FFFFFF00"/>
      <name val="Calibri"/>
      <family val="2"/>
      <charset val="1"/>
    </font>
    <font>
      <b/>
      <sz val="14"/>
      <color theme="4"/>
      <name val="Arial"/>
      <family val="2"/>
    </font>
    <font>
      <b/>
      <sz val="9"/>
      <color theme="0"/>
      <name val="Calibri"/>
      <family val="2"/>
      <scheme val="minor"/>
    </font>
    <font>
      <i/>
      <sz val="10"/>
      <color theme="0"/>
      <name val="Calibri"/>
      <family val="2"/>
      <charset val="1"/>
    </font>
    <font>
      <i/>
      <sz val="9"/>
      <name val="Arial"/>
      <family val="2"/>
    </font>
    <font>
      <b/>
      <i/>
      <sz val="8"/>
      <color rgb="FFFFFFFF"/>
      <name val="Arial"/>
      <family val="2"/>
    </font>
    <font>
      <b/>
      <sz val="8"/>
      <color theme="5" tint="0.59999389629810485"/>
      <name val="Arial"/>
      <family val="2"/>
    </font>
    <font>
      <sz val="11"/>
      <name val="Calibri"/>
      <family val="2"/>
      <scheme val="minor"/>
    </font>
    <font>
      <sz val="9"/>
      <name val="Calibri"/>
      <family val="2"/>
      <scheme val="minor"/>
    </font>
    <font>
      <b/>
      <sz val="10"/>
      <color rgb="FF4472C4"/>
      <name val="Calibri"/>
      <family val="2"/>
      <scheme val="minor"/>
    </font>
    <font>
      <b/>
      <i/>
      <sz val="10"/>
      <name val="Arial"/>
      <family val="2"/>
    </font>
    <font>
      <b/>
      <sz val="9"/>
      <color rgb="FF4472C4"/>
      <name val="Calibri"/>
      <family val="2"/>
      <scheme val="minor"/>
    </font>
    <font>
      <sz val="9"/>
      <color rgb="FFFFFFFF"/>
      <name val="Calibri"/>
      <family val="2"/>
      <charset val="1"/>
    </font>
    <font>
      <sz val="9"/>
      <color theme="1"/>
      <name val="Arial"/>
      <family val="2"/>
    </font>
    <font>
      <b/>
      <sz val="9"/>
      <color rgb="FFFFFFFF"/>
      <name val="Calibri"/>
      <family val="2"/>
      <charset val="1"/>
    </font>
    <font>
      <b/>
      <sz val="9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rgb="FFFFFF00"/>
      <name val="Calibri"/>
      <family val="2"/>
      <charset val="1"/>
    </font>
    <font>
      <b/>
      <sz val="9"/>
      <color rgb="FFFF0000"/>
      <name val="Calibri"/>
      <family val="2"/>
      <charset val="1"/>
    </font>
    <font>
      <b/>
      <sz val="9"/>
      <color theme="5" tint="-0.499984740745262"/>
      <name val="Arial"/>
      <family val="2"/>
    </font>
    <font>
      <b/>
      <sz val="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FFFF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5B9BD5"/>
        <bgColor rgb="FF4472C4"/>
      </patternFill>
    </fill>
    <fill>
      <patternFill patternType="solid">
        <fgColor rgb="FF548235"/>
        <bgColor rgb="FF339966"/>
      </patternFill>
    </fill>
    <fill>
      <patternFill patternType="solid">
        <fgColor rgb="FFFBE5D6"/>
        <bgColor rgb="FFF2F2F2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rgb="FF4472C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double">
        <color rgb="FF3F3F3F"/>
      </left>
      <right style="double">
        <color rgb="FF3F3F3F"/>
      </right>
      <top/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</borders>
  <cellStyleXfs count="16">
    <xf numFmtId="0" fontId="0" fillId="0" borderId="0"/>
    <xf numFmtId="0" fontId="9" fillId="2" borderId="11" applyNumberFormat="0" applyAlignment="0" applyProtection="0"/>
    <xf numFmtId="0" fontId="5" fillId="0" borderId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1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5" fillId="0" borderId="0"/>
    <xf numFmtId="0" fontId="5" fillId="6" borderId="13" applyNumberFormat="0" applyFont="0" applyAlignment="0" applyProtection="0"/>
    <xf numFmtId="0" fontId="18" fillId="0" borderId="0"/>
    <xf numFmtId="0" fontId="15" fillId="0" borderId="0"/>
    <xf numFmtId="0" fontId="20" fillId="0" borderId="0" applyNumberFormat="0" applyFill="0" applyBorder="0" applyAlignment="0" applyProtection="0"/>
    <xf numFmtId="0" fontId="1" fillId="0" borderId="0"/>
    <xf numFmtId="0" fontId="5" fillId="0" borderId="0"/>
    <xf numFmtId="0" fontId="12" fillId="0" borderId="0"/>
  </cellStyleXfs>
  <cellXfs count="218">
    <xf numFmtId="0" fontId="0" fillId="0" borderId="0" xfId="0"/>
    <xf numFmtId="0" fontId="5" fillId="0" borderId="0" xfId="0" applyFont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center" vertical="center" wrapText="1"/>
      <protection locked="0"/>
    </xf>
    <xf numFmtId="14" fontId="5" fillId="0" borderId="0" xfId="0" applyNumberFormat="1" applyFont="1" applyAlignment="1" applyProtection="1">
      <alignment horizontal="left" vertical="center"/>
      <protection locked="0"/>
    </xf>
    <xf numFmtId="14" fontId="5" fillId="0" borderId="0" xfId="0" applyNumberFormat="1" applyFont="1" applyAlignment="1" applyProtection="1">
      <alignment horizontal="center" vertical="center"/>
      <protection locked="0"/>
    </xf>
    <xf numFmtId="14" fontId="5" fillId="0" borderId="0" xfId="0" applyNumberFormat="1" applyFont="1" applyAlignment="1" applyProtection="1">
      <alignment horizontal="center" vertical="center" wrapText="1"/>
      <protection locked="0"/>
    </xf>
    <xf numFmtId="1" fontId="5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Alignment="1" applyProtection="1">
      <alignment horizontal="center" vertical="center" wrapText="1"/>
      <protection locked="0"/>
    </xf>
    <xf numFmtId="10" fontId="5" fillId="0" borderId="0" xfId="0" applyNumberFormat="1" applyFont="1" applyAlignment="1" applyProtection="1">
      <alignment horizontal="center" vertical="center"/>
      <protection locked="0"/>
    </xf>
    <xf numFmtId="0" fontId="5" fillId="0" borderId="0" xfId="0" applyFont="1" applyAlignment="1" applyProtection="1">
      <alignment horizontal="left" vertical="center" wrapText="1"/>
      <protection locked="0"/>
    </xf>
    <xf numFmtId="0" fontId="5" fillId="0" borderId="0" xfId="0" applyFont="1"/>
    <xf numFmtId="0" fontId="0" fillId="3" borderId="0" xfId="0" applyFill="1" applyBorder="1"/>
    <xf numFmtId="0" fontId="0" fillId="3" borderId="0" xfId="0" applyFill="1"/>
    <xf numFmtId="0" fontId="14" fillId="3" borderId="0" xfId="0" applyFont="1" applyFill="1"/>
    <xf numFmtId="0" fontId="15" fillId="0" borderId="0" xfId="11" applyFont="1"/>
    <xf numFmtId="0" fontId="18" fillId="0" borderId="0" xfId="10"/>
    <xf numFmtId="0" fontId="17" fillId="13" borderId="0" xfId="11" applyFont="1" applyFill="1" applyAlignment="1" applyProtection="1">
      <alignment horizontal="center" vertical="center"/>
      <protection locked="0"/>
    </xf>
    <xf numFmtId="0" fontId="15" fillId="0" borderId="0" xfId="11"/>
    <xf numFmtId="0" fontId="15" fillId="0" borderId="0" xfId="11" applyAlignment="1" applyProtection="1">
      <alignment horizontal="left" vertical="center"/>
      <protection locked="0"/>
    </xf>
    <xf numFmtId="0" fontId="15" fillId="0" borderId="0" xfId="11" applyAlignment="1" applyProtection="1">
      <alignment horizontal="center" vertical="center"/>
      <protection locked="0"/>
    </xf>
    <xf numFmtId="0" fontId="0" fillId="3" borderId="6" xfId="0" applyFill="1" applyBorder="1"/>
    <xf numFmtId="0" fontId="0" fillId="3" borderId="7" xfId="0" applyFill="1" applyBorder="1"/>
    <xf numFmtId="0" fontId="0" fillId="3" borderId="1" xfId="0" applyFill="1" applyBorder="1"/>
    <xf numFmtId="0" fontId="0" fillId="3" borderId="5" xfId="0" applyFill="1" applyBorder="1"/>
    <xf numFmtId="0" fontId="3" fillId="3" borderId="0" xfId="0" applyFont="1" applyFill="1" applyBorder="1"/>
    <xf numFmtId="0" fontId="0" fillId="3" borderId="3" xfId="0" applyFill="1" applyBorder="1"/>
    <xf numFmtId="0" fontId="0" fillId="3" borderId="4" xfId="0" applyFill="1" applyBorder="1"/>
    <xf numFmtId="0" fontId="0" fillId="3" borderId="10" xfId="0" applyFill="1" applyBorder="1"/>
    <xf numFmtId="0" fontId="0" fillId="3" borderId="16" xfId="0" applyFill="1" applyBorder="1"/>
    <xf numFmtId="14" fontId="5" fillId="0" borderId="0" xfId="0" applyNumberFormat="1" applyFont="1" applyAlignment="1" applyProtection="1">
      <alignment horizontal="left" vertical="center" wrapText="1"/>
      <protection locked="0"/>
    </xf>
    <xf numFmtId="0" fontId="0" fillId="9" borderId="0" xfId="0" applyFill="1"/>
    <xf numFmtId="0" fontId="5" fillId="9" borderId="0" xfId="0" applyFont="1" applyFill="1"/>
    <xf numFmtId="14" fontId="15" fillId="0" borderId="0" xfId="11" applyNumberFormat="1" applyAlignment="1" applyProtection="1">
      <alignment horizontal="center" vertical="center"/>
      <protection locked="0"/>
    </xf>
    <xf numFmtId="0" fontId="0" fillId="14" borderId="0" xfId="0" applyFill="1" applyBorder="1" applyAlignment="1">
      <alignment horizontal="left"/>
    </xf>
    <xf numFmtId="0" fontId="0" fillId="3" borderId="0" xfId="0" applyFill="1" applyBorder="1" applyAlignment="1">
      <alignment horizontal="left"/>
    </xf>
    <xf numFmtId="0" fontId="5" fillId="0" borderId="0" xfId="0" applyFont="1" applyProtection="1">
      <protection locked="0"/>
    </xf>
    <xf numFmtId="49" fontId="22" fillId="0" borderId="15" xfId="0" applyNumberFormat="1" applyFont="1" applyBorder="1" applyProtection="1">
      <protection locked="0"/>
    </xf>
    <xf numFmtId="0" fontId="22" fillId="0" borderId="0" xfId="0" applyFont="1" applyProtection="1">
      <protection locked="0"/>
    </xf>
    <xf numFmtId="49" fontId="22" fillId="0" borderId="0" xfId="0" applyNumberFormat="1" applyFont="1" applyProtection="1">
      <protection locked="0"/>
    </xf>
    <xf numFmtId="10" fontId="22" fillId="0" borderId="0" xfId="0" applyNumberFormat="1" applyFont="1" applyProtection="1">
      <protection locked="0"/>
    </xf>
    <xf numFmtId="164" fontId="5" fillId="0" borderId="0" xfId="0" applyNumberFormat="1" applyFont="1" applyAlignment="1" applyProtection="1">
      <alignment horizontal="center" vertical="center"/>
      <protection locked="0"/>
    </xf>
    <xf numFmtId="1" fontId="5" fillId="14" borderId="0" xfId="0" applyNumberFormat="1" applyFont="1" applyFill="1" applyAlignment="1" applyProtection="1">
      <alignment horizontal="center" vertical="center"/>
    </xf>
    <xf numFmtId="0" fontId="4" fillId="3" borderId="0" xfId="0" applyFont="1" applyFill="1" applyBorder="1"/>
    <xf numFmtId="0" fontId="24" fillId="11" borderId="17" xfId="0" applyFont="1" applyFill="1" applyBorder="1" applyAlignment="1" applyProtection="1">
      <alignment horizontal="center" vertical="center" wrapText="1"/>
      <protection locked="0"/>
    </xf>
    <xf numFmtId="164" fontId="5" fillId="0" borderId="0" xfId="0" applyNumberFormat="1" applyFont="1" applyAlignment="1" applyProtection="1">
      <alignment horizontal="center" vertical="center" wrapText="1"/>
      <protection locked="0"/>
    </xf>
    <xf numFmtId="164" fontId="5" fillId="0" borderId="0" xfId="0" applyNumberFormat="1" applyFont="1" applyProtection="1">
      <protection locked="0"/>
    </xf>
    <xf numFmtId="14" fontId="5" fillId="0" borderId="0" xfId="0" applyNumberFormat="1" applyFont="1" applyProtection="1">
      <protection locked="0"/>
    </xf>
    <xf numFmtId="0" fontId="3" fillId="9" borderId="0" xfId="0" applyFont="1" applyFill="1"/>
    <xf numFmtId="0" fontId="5" fillId="3" borderId="15" xfId="0" applyFont="1" applyFill="1" applyBorder="1" applyAlignment="1" applyProtection="1">
      <alignment horizontal="left"/>
      <protection locked="0"/>
    </xf>
    <xf numFmtId="14" fontId="0" fillId="3" borderId="15" xfId="0" applyNumberFormat="1" applyFill="1" applyBorder="1" applyAlignment="1" applyProtection="1">
      <alignment horizontal="left"/>
      <protection locked="0"/>
    </xf>
    <xf numFmtId="0" fontId="5" fillId="3" borderId="0" xfId="0" applyFont="1" applyFill="1" applyBorder="1" applyAlignment="1">
      <alignment horizontal="left"/>
    </xf>
    <xf numFmtId="0" fontId="5" fillId="3" borderId="3" xfId="0" applyFont="1" applyFill="1" applyBorder="1"/>
    <xf numFmtId="2" fontId="0" fillId="14" borderId="0" xfId="0" applyNumberFormat="1" applyFill="1" applyAlignment="1">
      <alignment horizontal="left"/>
    </xf>
    <xf numFmtId="0" fontId="15" fillId="4" borderId="0" xfId="11" applyFill="1" applyAlignment="1">
      <alignment horizontal="center" vertical="center"/>
    </xf>
    <xf numFmtId="0" fontId="26" fillId="3" borderId="0" xfId="0" applyFont="1" applyFill="1"/>
    <xf numFmtId="10" fontId="15" fillId="0" borderId="0" xfId="11" applyNumberFormat="1" applyAlignment="1" applyProtection="1">
      <alignment horizontal="center" vertical="center"/>
      <protection locked="0"/>
    </xf>
    <xf numFmtId="10" fontId="22" fillId="14" borderId="15" xfId="0" applyNumberFormat="1" applyFont="1" applyFill="1" applyBorder="1" applyProtection="1"/>
    <xf numFmtId="0" fontId="22" fillId="14" borderId="15" xfId="0" applyFont="1" applyFill="1" applyBorder="1" applyProtection="1"/>
    <xf numFmtId="4" fontId="32" fillId="17" borderId="15" xfId="8" applyNumberFormat="1" applyFont="1" applyFill="1" applyBorder="1" applyAlignment="1">
      <alignment horizontal="left" vertical="center"/>
    </xf>
    <xf numFmtId="0" fontId="32" fillId="17" borderId="15" xfId="8" applyNumberFormat="1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9" borderId="0" xfId="0" applyFill="1" applyProtection="1">
      <protection locked="0"/>
    </xf>
    <xf numFmtId="0" fontId="5" fillId="0" borderId="0" xfId="0" applyFont="1" applyAlignment="1" applyProtection="1">
      <alignment horizontal="center"/>
      <protection locked="0"/>
    </xf>
    <xf numFmtId="0" fontId="19" fillId="12" borderId="0" xfId="11" applyFont="1" applyFill="1" applyBorder="1" applyAlignment="1" applyProtection="1">
      <alignment horizontal="center" vertical="center" wrapText="1"/>
      <protection locked="0"/>
    </xf>
    <xf numFmtId="0" fontId="19" fillId="12" borderId="0" xfId="11" applyFont="1" applyFill="1" applyBorder="1" applyAlignment="1" applyProtection="1">
      <alignment horizontal="center" vertical="center"/>
      <protection locked="0"/>
    </xf>
    <xf numFmtId="10" fontId="19" fillId="12" borderId="0" xfId="11" applyNumberFormat="1" applyFont="1" applyFill="1" applyBorder="1" applyAlignment="1" applyProtection="1">
      <alignment horizontal="center" vertical="center" wrapText="1"/>
      <protection locked="0"/>
    </xf>
    <xf numFmtId="0" fontId="10" fillId="12" borderId="0" xfId="11" applyFont="1" applyFill="1" applyBorder="1" applyAlignment="1" applyProtection="1">
      <alignment horizontal="center" vertical="center" wrapText="1"/>
      <protection locked="0"/>
    </xf>
    <xf numFmtId="0" fontId="21" fillId="0" borderId="0" xfId="11" applyFont="1" applyBorder="1" applyAlignment="1" applyProtection="1">
      <alignment horizontal="left" vertical="center" wrapText="1"/>
      <protection locked="0"/>
    </xf>
    <xf numFmtId="0" fontId="21" fillId="0" borderId="0" xfId="11" applyFont="1" applyBorder="1" applyAlignment="1" applyProtection="1">
      <alignment horizontal="center" vertical="center" wrapText="1"/>
      <protection locked="0"/>
    </xf>
    <xf numFmtId="10" fontId="21" fillId="0" borderId="0" xfId="11" applyNumberFormat="1" applyFont="1" applyBorder="1" applyAlignment="1" applyProtection="1">
      <alignment horizontal="center" vertical="center" wrapText="1"/>
      <protection locked="0"/>
    </xf>
    <xf numFmtId="0" fontId="15" fillId="0" borderId="0" xfId="11" applyFont="1" applyBorder="1" applyAlignment="1" applyProtection="1">
      <alignment horizontal="left" vertical="center" wrapText="1"/>
      <protection locked="0"/>
    </xf>
    <xf numFmtId="0" fontId="15" fillId="0" borderId="0" xfId="11" applyFont="1" applyBorder="1" applyAlignment="1" applyProtection="1">
      <alignment horizontal="center" vertical="center" wrapText="1"/>
      <protection locked="0"/>
    </xf>
    <xf numFmtId="10" fontId="15" fillId="0" borderId="0" xfId="11" applyNumberFormat="1" applyFont="1" applyBorder="1" applyAlignment="1" applyProtection="1">
      <alignment horizontal="center" vertical="center" wrapText="1"/>
      <protection locked="0"/>
    </xf>
    <xf numFmtId="0" fontId="0" fillId="0" borderId="0" xfId="0" applyFont="1" applyAlignment="1" applyProtection="1">
      <alignment horizontal="center" vertical="center" wrapText="1"/>
      <protection locked="0"/>
    </xf>
    <xf numFmtId="0" fontId="5" fillId="0" borderId="0" xfId="0" applyFont="1" applyAlignment="1" applyProtection="1">
      <alignment horizontal="left" wrapText="1"/>
      <protection locked="0"/>
    </xf>
    <xf numFmtId="164" fontId="0" fillId="0" borderId="0" xfId="0" applyNumberFormat="1" applyFont="1" applyAlignment="1" applyProtection="1">
      <alignment wrapText="1"/>
      <protection locked="0"/>
    </xf>
    <xf numFmtId="1" fontId="0" fillId="0" borderId="0" xfId="0" applyNumberFormat="1" applyFont="1" applyAlignment="1" applyProtection="1">
      <alignment horizontal="center" vertical="center" wrapText="1"/>
      <protection locked="0"/>
    </xf>
    <xf numFmtId="49" fontId="24" fillId="11" borderId="17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0" xfId="0" applyNumberFormat="1" applyFont="1" applyAlignment="1" applyProtection="1">
      <alignment horizontal="center" vertical="center"/>
      <protection locked="0"/>
    </xf>
    <xf numFmtId="1" fontId="5" fillId="0" borderId="0" xfId="0" applyNumberFormat="1" applyFont="1" applyFill="1" applyAlignment="1" applyProtection="1">
      <alignment horizontal="center" vertical="center"/>
      <protection locked="0"/>
    </xf>
    <xf numFmtId="164" fontId="5" fillId="0" borderId="0" xfId="14" applyNumberFormat="1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left" vertical="center"/>
      <protection locked="0"/>
    </xf>
    <xf numFmtId="0" fontId="5" fillId="0" borderId="0" xfId="14" applyFont="1" applyAlignment="1" applyProtection="1">
      <alignment horizontal="center" vertical="center"/>
      <protection locked="0"/>
    </xf>
    <xf numFmtId="14" fontId="5" fillId="0" borderId="0" xfId="14" applyNumberFormat="1" applyFont="1" applyAlignment="1" applyProtection="1">
      <alignment horizontal="left" vertical="center"/>
      <protection locked="0"/>
    </xf>
    <xf numFmtId="1" fontId="5" fillId="0" borderId="0" xfId="14" applyNumberFormat="1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center" vertical="center" wrapText="1"/>
      <protection locked="0"/>
    </xf>
    <xf numFmtId="0" fontId="5" fillId="0" borderId="0" xfId="14" applyFont="1" applyAlignment="1" applyProtection="1">
      <alignment horizontal="center" vertical="center"/>
      <protection locked="0"/>
    </xf>
    <xf numFmtId="0" fontId="5" fillId="0" borderId="0" xfId="14" applyFont="1" applyAlignment="1" applyProtection="1">
      <alignment horizontal="left" vertical="center"/>
      <protection locked="0"/>
    </xf>
    <xf numFmtId="14" fontId="5" fillId="0" borderId="0" xfId="14" applyNumberFormat="1" applyFont="1" applyAlignment="1" applyProtection="1">
      <alignment horizontal="center" vertical="center"/>
      <protection locked="0"/>
    </xf>
    <xf numFmtId="1" fontId="34" fillId="4" borderId="12" xfId="1" applyNumberFormat="1" applyFont="1" applyFill="1" applyBorder="1" applyAlignment="1" applyProtection="1">
      <alignment horizontal="center" vertical="center" wrapText="1"/>
      <protection locked="0"/>
    </xf>
    <xf numFmtId="0" fontId="3" fillId="18" borderId="0" xfId="0" applyFont="1" applyFill="1" applyBorder="1" applyAlignment="1">
      <alignment horizontal="center"/>
    </xf>
    <xf numFmtId="0" fontId="3" fillId="18" borderId="0" xfId="0" applyFont="1" applyFill="1" applyBorder="1"/>
    <xf numFmtId="0" fontId="3" fillId="18" borderId="0" xfId="0" applyFont="1" applyFill="1"/>
    <xf numFmtId="0" fontId="35" fillId="18" borderId="0" xfId="0" applyFont="1" applyFill="1" applyBorder="1" applyAlignment="1">
      <alignment horizontal="right"/>
    </xf>
    <xf numFmtId="0" fontId="35" fillId="18" borderId="0" xfId="0" applyFont="1" applyFill="1" applyBorder="1" applyAlignment="1">
      <alignment horizontal="center"/>
    </xf>
    <xf numFmtId="0" fontId="3" fillId="18" borderId="3" xfId="0" applyFont="1" applyFill="1" applyBorder="1"/>
    <xf numFmtId="0" fontId="0" fillId="4" borderId="0" xfId="0" applyFill="1" applyBorder="1"/>
    <xf numFmtId="0" fontId="27" fillId="5" borderId="12" xfId="1" applyFont="1" applyFill="1" applyBorder="1" applyAlignment="1" applyProtection="1">
      <alignment horizontal="center" vertical="center" wrapText="1"/>
      <protection locked="0"/>
    </xf>
    <xf numFmtId="0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4" fontId="37" fillId="11" borderId="19" xfId="0" applyNumberFormat="1" applyFont="1" applyFill="1" applyBorder="1" applyAlignment="1" applyProtection="1">
      <alignment horizontal="center" vertical="center" wrapText="1"/>
      <protection locked="0"/>
    </xf>
    <xf numFmtId="2" fontId="27" fillId="5" borderId="12" xfId="1" applyNumberFormat="1" applyFont="1" applyFill="1" applyBorder="1" applyAlignment="1" applyProtection="1">
      <alignment horizontal="center" vertical="center" wrapText="1"/>
      <protection locked="0"/>
    </xf>
    <xf numFmtId="2" fontId="27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37" fillId="11" borderId="17" xfId="0" applyNumberFormat="1" applyFont="1" applyFill="1" applyBorder="1" applyAlignment="1" applyProtection="1">
      <alignment horizontal="center" vertical="center" wrapText="1"/>
      <protection locked="0"/>
    </xf>
    <xf numFmtId="0" fontId="33" fillId="11" borderId="17" xfId="7" applyFont="1" applyFill="1" applyBorder="1" applyAlignment="1" applyProtection="1">
      <alignment horizontal="center" vertical="center" wrapText="1"/>
      <protection locked="0"/>
    </xf>
    <xf numFmtId="4" fontId="36" fillId="4" borderId="12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/>
    <xf numFmtId="0" fontId="22" fillId="14" borderId="2" xfId="0" applyFont="1" applyFill="1" applyBorder="1" applyAlignment="1" applyProtection="1">
      <alignment horizontal="left" vertical="center"/>
    </xf>
    <xf numFmtId="0" fontId="22" fillId="14" borderId="2" xfId="0" applyFont="1" applyFill="1" applyBorder="1" applyAlignment="1" applyProtection="1">
      <alignment horizontal="center" vertical="center"/>
    </xf>
    <xf numFmtId="14" fontId="22" fillId="0" borderId="0" xfId="14" applyNumberFormat="1" applyFont="1" applyAlignment="1" applyProtection="1">
      <alignment horizontal="center" vertical="center" wrapText="1"/>
      <protection locked="0"/>
    </xf>
    <xf numFmtId="2" fontId="22" fillId="14" borderId="2" xfId="0" applyNumberFormat="1" applyFont="1" applyFill="1" applyBorder="1" applyAlignment="1" applyProtection="1">
      <alignment horizontal="center" vertical="center"/>
    </xf>
    <xf numFmtId="1" fontId="22" fillId="0" borderId="0" xfId="14" applyNumberFormat="1" applyFont="1" applyAlignment="1" applyProtection="1">
      <alignment horizontal="center" vertical="center"/>
      <protection locked="0"/>
    </xf>
    <xf numFmtId="10" fontId="22" fillId="0" borderId="0" xfId="14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center" vertical="center" wrapText="1"/>
      <protection locked="0"/>
    </xf>
    <xf numFmtId="1" fontId="22" fillId="0" borderId="0" xfId="14" applyNumberFormat="1" applyFont="1" applyFill="1" applyAlignment="1" applyProtection="1">
      <alignment horizontal="center" vertical="center"/>
      <protection locked="0"/>
    </xf>
    <xf numFmtId="1" fontId="22" fillId="0" borderId="0" xfId="14" applyNumberFormat="1" applyFont="1" applyFill="1" applyAlignment="1" applyProtection="1">
      <alignment horizontal="left" vertical="center"/>
      <protection locked="0"/>
    </xf>
    <xf numFmtId="0" fontId="22" fillId="0" borderId="0" xfId="0" applyFont="1" applyFill="1" applyAlignment="1" applyProtection="1">
      <alignment horizontal="center" vertical="center" wrapText="1"/>
      <protection locked="0"/>
    </xf>
    <xf numFmtId="0" fontId="22" fillId="14" borderId="2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Alignment="1" applyProtection="1">
      <alignment horizontal="center" vertical="center"/>
      <protection locked="0"/>
    </xf>
    <xf numFmtId="14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0" xfId="0" applyNumberFormat="1" applyFont="1" applyAlignment="1" applyProtection="1">
      <alignment horizontal="center" vertical="center"/>
      <protection locked="0"/>
    </xf>
    <xf numFmtId="10" fontId="22" fillId="0" borderId="0" xfId="0" applyNumberFormat="1" applyFont="1" applyAlignment="1" applyProtection="1">
      <alignment horizontal="center" vertical="center"/>
      <protection locked="0"/>
    </xf>
    <xf numFmtId="1" fontId="22" fillId="0" borderId="0" xfId="0" applyNumberFormat="1" applyFont="1" applyFill="1" applyAlignment="1" applyProtection="1">
      <alignment horizontal="left" vertical="center"/>
      <protection locked="0"/>
    </xf>
    <xf numFmtId="1" fontId="22" fillId="0" borderId="0" xfId="0" applyNumberFormat="1" applyFont="1" applyAlignment="1" applyProtection="1">
      <alignment horizontal="center" vertical="center" wrapText="1"/>
      <protection locked="0"/>
    </xf>
    <xf numFmtId="10" fontId="22" fillId="0" borderId="0" xfId="0" applyNumberFormat="1" applyFont="1" applyAlignment="1" applyProtection="1">
      <alignment horizontal="center" vertical="center" wrapText="1"/>
      <protection locked="0"/>
    </xf>
    <xf numFmtId="1" fontId="22" fillId="0" borderId="0" xfId="0" applyNumberFormat="1" applyFont="1" applyFill="1" applyAlignment="1" applyProtection="1">
      <alignment horizontal="left" vertical="center" wrapText="1"/>
      <protection locked="0"/>
    </xf>
    <xf numFmtId="0" fontId="22" fillId="0" borderId="0" xfId="0" applyNumberFormat="1" applyFont="1" applyFill="1" applyAlignment="1" applyProtection="1">
      <alignment horizontal="center" vertical="center" wrapText="1"/>
      <protection locked="0"/>
    </xf>
    <xf numFmtId="0" fontId="22" fillId="0" borderId="0" xfId="0" applyFont="1" applyFill="1" applyAlignment="1" applyProtection="1">
      <alignment horizontal="center"/>
      <protection locked="0"/>
    </xf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4" fontId="22" fillId="0" borderId="0" xfId="0" applyNumberFormat="1" applyFont="1" applyFill="1"/>
    <xf numFmtId="1" fontId="22" fillId="0" borderId="0" xfId="0" applyNumberFormat="1" applyFont="1" applyFill="1"/>
    <xf numFmtId="4" fontId="22" fillId="0" borderId="0" xfId="0" applyNumberFormat="1" applyFont="1" applyFill="1"/>
    <xf numFmtId="10" fontId="22" fillId="0" borderId="0" xfId="0" applyNumberFormat="1" applyFont="1" applyFill="1" applyAlignment="1" applyProtection="1">
      <alignment horizontal="center" vertical="center"/>
      <protection locked="0"/>
    </xf>
    <xf numFmtId="164" fontId="22" fillId="0" borderId="0" xfId="0" applyNumberFormat="1" applyFont="1" applyFill="1" applyAlignment="1" applyProtection="1">
      <alignment horizontal="center"/>
      <protection locked="0"/>
    </xf>
    <xf numFmtId="14" fontId="22" fillId="0" borderId="0" xfId="0" applyNumberFormat="1" applyFont="1" applyFill="1" applyProtection="1">
      <protection locked="0"/>
    </xf>
    <xf numFmtId="0" fontId="22" fillId="0" borderId="0" xfId="0" applyFont="1" applyFill="1" applyProtection="1">
      <protection locked="0"/>
    </xf>
    <xf numFmtId="1" fontId="22" fillId="0" borderId="0" xfId="0" applyNumberFormat="1" applyFont="1" applyFill="1" applyProtection="1">
      <protection locked="0"/>
    </xf>
    <xf numFmtId="1" fontId="22" fillId="0" borderId="0" xfId="0" applyNumberFormat="1" applyFont="1" applyFill="1" applyAlignment="1" applyProtection="1">
      <alignment horizontal="center"/>
      <protection locked="0"/>
    </xf>
    <xf numFmtId="164" fontId="22" fillId="0" borderId="0" xfId="0" applyNumberFormat="1" applyFont="1" applyFill="1" applyProtection="1">
      <protection locked="0"/>
    </xf>
    <xf numFmtId="2" fontId="22" fillId="0" borderId="0" xfId="0" applyNumberFormat="1" applyFont="1" applyFill="1" applyAlignment="1" applyProtection="1">
      <alignment horizontal="center" vertical="center"/>
      <protection locked="0"/>
    </xf>
    <xf numFmtId="0" fontId="5" fillId="15" borderId="0" xfId="0" applyFont="1" applyFill="1" applyBorder="1" applyAlignment="1" applyProtection="1">
      <alignment horizontal="left"/>
      <protection locked="0"/>
    </xf>
    <xf numFmtId="1" fontId="22" fillId="0" borderId="0" xfId="14" applyNumberFormat="1" applyFont="1" applyFill="1" applyAlignment="1" applyProtection="1">
      <alignment horizontal="center" vertical="center" wrapText="1"/>
      <protection locked="0"/>
    </xf>
    <xf numFmtId="49" fontId="5" fillId="14" borderId="0" xfId="0" applyNumberFormat="1" applyFont="1" applyFill="1" applyAlignment="1" applyProtection="1">
      <alignment horizontal="center" vertical="center" wrapText="1"/>
    </xf>
    <xf numFmtId="0" fontId="5" fillId="0" borderId="0" xfId="0" applyFont="1" applyAlignment="1" applyProtection="1">
      <alignment horizontal="left"/>
      <protection locked="0"/>
    </xf>
    <xf numFmtId="164" fontId="5" fillId="0" borderId="0" xfId="14" applyNumberFormat="1" applyFont="1" applyFill="1" applyAlignment="1" applyProtection="1">
      <alignment horizontal="center" vertical="center" wrapText="1"/>
      <protection locked="0"/>
    </xf>
    <xf numFmtId="0" fontId="5" fillId="0" borderId="0" xfId="14" applyFont="1" applyAlignment="1" applyProtection="1">
      <alignment horizontal="left" vertical="center" wrapText="1"/>
      <protection locked="0"/>
    </xf>
    <xf numFmtId="14" fontId="5" fillId="0" borderId="0" xfId="14" applyNumberFormat="1" applyFont="1" applyAlignment="1" applyProtection="1">
      <alignment horizontal="left" vertical="center" wrapText="1"/>
      <protection locked="0"/>
    </xf>
    <xf numFmtId="1" fontId="5" fillId="0" borderId="0" xfId="14" applyNumberFormat="1" applyFont="1" applyAlignment="1" applyProtection="1">
      <alignment horizontal="center" vertical="center" wrapText="1"/>
      <protection locked="0"/>
    </xf>
    <xf numFmtId="14" fontId="5" fillId="0" borderId="0" xfId="14" applyNumberFormat="1" applyFont="1" applyAlignment="1" applyProtection="1">
      <alignment horizontal="center" vertical="center" wrapText="1"/>
      <protection locked="0"/>
    </xf>
    <xf numFmtId="164" fontId="24" fillId="11" borderId="17" xfId="0" applyNumberFormat="1" applyFont="1" applyFill="1" applyBorder="1" applyAlignment="1" applyProtection="1">
      <alignment horizontal="center" vertical="center"/>
      <protection locked="0"/>
    </xf>
    <xf numFmtId="0" fontId="24" fillId="11" borderId="17" xfId="0" applyFont="1" applyFill="1" applyBorder="1" applyAlignment="1" applyProtection="1">
      <alignment horizontal="center" vertical="center"/>
      <protection locked="0"/>
    </xf>
    <xf numFmtId="1" fontId="24" fillId="11" borderId="17" xfId="0" applyNumberFormat="1" applyFont="1" applyFill="1" applyBorder="1" applyAlignment="1" applyProtection="1">
      <alignment horizontal="center" vertical="center" wrapText="1"/>
      <protection locked="0"/>
    </xf>
    <xf numFmtId="0" fontId="16" fillId="11" borderId="17" xfId="7" applyFont="1" applyFill="1" applyBorder="1" applyAlignment="1" applyProtection="1">
      <alignment horizontal="center" vertical="center"/>
      <protection locked="0"/>
    </xf>
    <xf numFmtId="1" fontId="22" fillId="10" borderId="0" xfId="14" applyNumberFormat="1" applyFont="1" applyFill="1" applyAlignment="1" applyProtection="1">
      <alignment horizontal="center" vertical="center"/>
      <protection locked="0"/>
    </xf>
    <xf numFmtId="2" fontId="40" fillId="5" borderId="0" xfId="1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14" applyNumberFormat="1" applyFont="1" applyFill="1" applyAlignment="1" applyProtection="1">
      <alignment horizontal="center" vertical="center"/>
    </xf>
    <xf numFmtId="1" fontId="37" fillId="11" borderId="19" xfId="0" applyNumberFormat="1" applyFont="1" applyFill="1" applyBorder="1" applyAlignment="1" applyProtection="1">
      <alignment horizontal="center" vertical="center" wrapText="1"/>
      <protection locked="0"/>
    </xf>
    <xf numFmtId="1" fontId="22" fillId="0" borderId="0" xfId="14" applyNumberFormat="1" applyFont="1" applyAlignment="1" applyProtection="1">
      <alignment horizontal="center" vertical="center" wrapText="1"/>
      <protection locked="0"/>
    </xf>
    <xf numFmtId="0" fontId="22" fillId="0" borderId="0" xfId="14" applyFont="1" applyFill="1" applyAlignment="1" applyProtection="1">
      <alignment horizontal="center" vertical="center"/>
      <protection locked="0"/>
    </xf>
    <xf numFmtId="0" fontId="22" fillId="0" borderId="0" xfId="14" applyNumberFormat="1" applyFont="1" applyAlignment="1" applyProtection="1">
      <alignment horizontal="center" vertical="center" wrapText="1"/>
      <protection locked="0"/>
    </xf>
    <xf numFmtId="0" fontId="39" fillId="11" borderId="15" xfId="0" applyFont="1" applyFill="1" applyBorder="1" applyAlignment="1" applyProtection="1">
      <alignment horizontal="center" vertical="center" wrapText="1"/>
      <protection locked="0"/>
    </xf>
    <xf numFmtId="0" fontId="39" fillId="11" borderId="17" xfId="0" applyFont="1" applyFill="1" applyBorder="1" applyAlignment="1" applyProtection="1">
      <alignment horizontal="center" vertical="center" wrapText="1"/>
      <protection locked="0"/>
    </xf>
    <xf numFmtId="0" fontId="43" fillId="16" borderId="14" xfId="0" applyFont="1" applyFill="1" applyBorder="1" applyAlignment="1" applyProtection="1">
      <alignment horizontal="center" vertical="center" wrapText="1"/>
      <protection locked="0"/>
    </xf>
    <xf numFmtId="0" fontId="44" fillId="9" borderId="0" xfId="0" applyNumberFormat="1" applyFont="1" applyFill="1" applyBorder="1" applyAlignment="1" applyProtection="1">
      <alignment horizontal="center" vertical="center" wrapText="1"/>
    </xf>
    <xf numFmtId="0" fontId="22" fillId="3" borderId="0" xfId="0" applyFont="1" applyFill="1" applyAlignment="1">
      <alignment wrapText="1"/>
    </xf>
    <xf numFmtId="14" fontId="39" fillId="11" borderId="8" xfId="0" applyNumberFormat="1" applyFont="1" applyFill="1" applyBorder="1" applyAlignment="1">
      <alignment horizontal="center" vertical="center" wrapText="1"/>
    </xf>
    <xf numFmtId="0" fontId="39" fillId="11" borderId="9" xfId="0" applyNumberFormat="1" applyFont="1" applyFill="1" applyBorder="1" applyAlignment="1">
      <alignment horizontal="center" vertical="center" wrapText="1"/>
    </xf>
    <xf numFmtId="164" fontId="38" fillId="0" borderId="0" xfId="14" applyNumberFormat="1" applyFont="1" applyFill="1" applyBorder="1" applyAlignment="1" applyProtection="1">
      <alignment horizontal="left" vertical="center"/>
      <protection locked="0"/>
    </xf>
    <xf numFmtId="164" fontId="22" fillId="0" borderId="15" xfId="0" applyNumberFormat="1" applyFont="1" applyBorder="1" applyAlignment="1" applyProtection="1">
      <alignment horizontal="left"/>
      <protection locked="0"/>
    </xf>
    <xf numFmtId="164" fontId="29" fillId="0" borderId="15" xfId="0" applyNumberFormat="1" applyFont="1" applyBorder="1" applyAlignment="1" applyProtection="1">
      <alignment horizontal="left"/>
      <protection locked="0"/>
    </xf>
    <xf numFmtId="164" fontId="22" fillId="0" borderId="15" xfId="0" applyNumberFormat="1" applyFont="1" applyBorder="1" applyAlignment="1" applyProtection="1">
      <alignment horizontal="left" vertical="center"/>
      <protection locked="0"/>
    </xf>
    <xf numFmtId="164" fontId="22" fillId="0" borderId="0" xfId="0" applyNumberFormat="1" applyFont="1" applyAlignment="1" applyProtection="1">
      <alignment horizontal="left"/>
      <protection locked="0"/>
    </xf>
    <xf numFmtId="14" fontId="22" fillId="0" borderId="15" xfId="0" applyNumberFormat="1" applyFont="1" applyBorder="1" applyAlignment="1" applyProtection="1">
      <alignment horizontal="center"/>
      <protection locked="0"/>
    </xf>
    <xf numFmtId="14" fontId="22" fillId="0" borderId="0" xfId="0" applyNumberFormat="1" applyFont="1" applyAlignment="1" applyProtection="1">
      <alignment horizontal="center"/>
      <protection locked="0"/>
    </xf>
    <xf numFmtId="2" fontId="22" fillId="14" borderId="2" xfId="0" applyNumberFormat="1" applyFont="1" applyFill="1" applyBorder="1" applyAlignment="1" applyProtection="1">
      <alignment horizontal="right" vertical="center"/>
    </xf>
    <xf numFmtId="2" fontId="22" fillId="0" borderId="0" xfId="0" applyNumberFormat="1" applyFont="1" applyFill="1" applyAlignment="1">
      <alignment horizontal="right"/>
    </xf>
    <xf numFmtId="4" fontId="22" fillId="14" borderId="2" xfId="0" applyNumberFormat="1" applyFont="1" applyFill="1" applyBorder="1" applyAlignment="1" applyProtection="1">
      <alignment horizontal="right" vertical="center"/>
    </xf>
    <xf numFmtId="0" fontId="22" fillId="0" borderId="0" xfId="0" applyFont="1" applyFill="1" applyAlignment="1">
      <alignment horizontal="right"/>
    </xf>
    <xf numFmtId="0" fontId="0" fillId="0" borderId="0" xfId="0" applyAlignment="1">
      <alignment horizontal="right"/>
    </xf>
    <xf numFmtId="0" fontId="45" fillId="0" borderId="15" xfId="0" applyFont="1" applyBorder="1" applyAlignment="1">
      <alignment horizontal="center" vertical="center"/>
    </xf>
    <xf numFmtId="0" fontId="33" fillId="0" borderId="0" xfId="0" applyFont="1"/>
    <xf numFmtId="0" fontId="41" fillId="0" borderId="15" xfId="0" applyFont="1" applyBorder="1" applyAlignment="1">
      <alignment horizontal="center"/>
    </xf>
    <xf numFmtId="0" fontId="41" fillId="0" borderId="15" xfId="0" applyFont="1" applyFill="1" applyBorder="1" applyAlignment="1">
      <alignment horizontal="center"/>
    </xf>
    <xf numFmtId="0" fontId="41" fillId="0" borderId="15" xfId="0" applyFont="1" applyFill="1" applyBorder="1" applyAlignment="1">
      <alignment horizontal="center" wrapText="1"/>
    </xf>
    <xf numFmtId="0" fontId="45" fillId="0" borderId="15" xfId="0" applyFont="1" applyBorder="1"/>
    <xf numFmtId="0" fontId="45" fillId="0" borderId="15" xfId="0" applyFont="1" applyFill="1" applyBorder="1"/>
    <xf numFmtId="0" fontId="45" fillId="0" borderId="0" xfId="0" applyFont="1" applyFill="1" applyBorder="1"/>
    <xf numFmtId="0" fontId="41" fillId="0" borderId="15" xfId="13" applyFont="1" applyBorder="1" applyAlignment="1">
      <alignment horizontal="center" vertical="center"/>
    </xf>
    <xf numFmtId="0" fontId="41" fillId="0" borderId="15" xfId="13" applyFont="1" applyFill="1" applyBorder="1" applyAlignment="1">
      <alignment horizontal="center" vertical="center" wrapText="1"/>
    </xf>
    <xf numFmtId="0" fontId="33" fillId="0" borderId="15" xfId="0" applyFont="1" applyBorder="1"/>
    <xf numFmtId="0" fontId="33" fillId="0" borderId="15" xfId="0" applyFont="1" applyBorder="1" applyAlignment="1">
      <alignment horizontal="center" vertical="center"/>
    </xf>
    <xf numFmtId="0" fontId="33" fillId="0" borderId="15" xfId="0" applyFont="1" applyBorder="1" applyAlignment="1">
      <alignment horizontal="center"/>
    </xf>
    <xf numFmtId="0" fontId="46" fillId="0" borderId="15" xfId="13" applyFont="1" applyBorder="1" applyAlignment="1">
      <alignment horizontal="center"/>
    </xf>
    <xf numFmtId="0" fontId="46" fillId="0" borderId="15" xfId="13" applyFont="1" applyBorder="1" applyAlignment="1"/>
    <xf numFmtId="0" fontId="33" fillId="0" borderId="0" xfId="0" applyFont="1" applyBorder="1"/>
    <xf numFmtId="0" fontId="46" fillId="0" borderId="15" xfId="13" applyFont="1" applyBorder="1" applyAlignment="1">
      <alignment horizontal="left"/>
    </xf>
    <xf numFmtId="0" fontId="46" fillId="0" borderId="15" xfId="13" applyFont="1" applyBorder="1"/>
    <xf numFmtId="0" fontId="46" fillId="0" borderId="0" xfId="13" applyFont="1"/>
    <xf numFmtId="0" fontId="33" fillId="0" borderId="15" xfId="0" applyFont="1" applyBorder="1" applyAlignment="1">
      <alignment horizontal="left" vertical="center"/>
    </xf>
    <xf numFmtId="0" fontId="46" fillId="17" borderId="15" xfId="13" applyFont="1" applyFill="1" applyBorder="1"/>
    <xf numFmtId="0" fontId="33" fillId="0" borderId="15" xfId="0" applyFont="1" applyFill="1" applyBorder="1"/>
    <xf numFmtId="0" fontId="33" fillId="0" borderId="18" xfId="0" applyFont="1" applyBorder="1"/>
    <xf numFmtId="0" fontId="46" fillId="0" borderId="15" xfId="13" applyFont="1" applyFill="1" applyBorder="1" applyAlignment="1">
      <alignment horizontal="center"/>
    </xf>
    <xf numFmtId="2" fontId="47" fillId="5" borderId="0" xfId="1" applyNumberFormat="1" applyFont="1" applyFill="1" applyBorder="1" applyAlignment="1" applyProtection="1">
      <alignment horizontal="center" vertical="center" wrapText="1"/>
      <protection locked="0"/>
    </xf>
    <xf numFmtId="0" fontId="22" fillId="0" borderId="0" xfId="0" applyFont="1" applyFill="1" applyAlignment="1">
      <alignment horizontal="left"/>
    </xf>
    <xf numFmtId="164" fontId="38" fillId="0" borderId="0" xfId="14" applyNumberFormat="1" applyFont="1" applyBorder="1" applyAlignment="1" applyProtection="1">
      <alignment horizontal="center" vertical="center"/>
      <protection locked="0"/>
    </xf>
    <xf numFmtId="0" fontId="3" fillId="15" borderId="0" xfId="0" applyFont="1" applyFill="1" applyBorder="1" applyAlignment="1">
      <alignment horizontal="center"/>
    </xf>
    <xf numFmtId="0" fontId="0" fillId="14" borderId="0" xfId="0" applyFill="1" applyBorder="1"/>
    <xf numFmtId="0" fontId="5" fillId="14" borderId="0" xfId="0" applyFont="1" applyFill="1" applyBorder="1"/>
    <xf numFmtId="0" fontId="5" fillId="0" borderId="0" xfId="0" applyFont="1" applyFill="1" applyBorder="1"/>
    <xf numFmtId="0" fontId="5" fillId="3" borderId="15" xfId="0" applyFont="1" applyFill="1" applyBorder="1" applyAlignment="1" applyProtection="1">
      <alignment horizontal="left" vertical="top" wrapText="1"/>
      <protection locked="0"/>
    </xf>
    <xf numFmtId="0" fontId="0" fillId="3" borderId="15" xfId="0" applyFill="1" applyBorder="1" applyAlignment="1" applyProtection="1">
      <alignment horizontal="left" vertical="top" wrapText="1"/>
      <protection locked="0"/>
    </xf>
    <xf numFmtId="0" fontId="20" fillId="9" borderId="0" xfId="12" applyFill="1" applyAlignment="1" applyProtection="1">
      <protection locked="0"/>
    </xf>
    <xf numFmtId="0" fontId="0" fillId="0" borderId="0" xfId="0" applyAlignment="1" applyProtection="1">
      <protection locked="0"/>
    </xf>
    <xf numFmtId="0" fontId="3" fillId="4" borderId="0" xfId="0" applyFont="1" applyFill="1" applyBorder="1" applyAlignment="1">
      <alignment horizontal="center"/>
    </xf>
    <xf numFmtId="0" fontId="0" fillId="4" borderId="0" xfId="0" applyFill="1" applyAlignment="1">
      <alignment horizontal="center"/>
    </xf>
  </cellXfs>
  <cellStyles count="16">
    <cellStyle name="20% - Énfasis2 2" xfId="3"/>
    <cellStyle name="20% - Énfasis4 2" xfId="4"/>
    <cellStyle name="Celda de comprobación" xfId="1" builtinId="23"/>
    <cellStyle name="Hipervínculo" xfId="12" builtinId="8"/>
    <cellStyle name="Hipervínculo 2" xfId="5"/>
    <cellStyle name="Hipervínculo visitado 2" xfId="6"/>
    <cellStyle name="Normal" xfId="0" builtinId="0"/>
    <cellStyle name="Normal 2" xfId="7"/>
    <cellStyle name="Normal 2 2" xfId="11"/>
    <cellStyle name="Normal 2 2 2" xfId="15"/>
    <cellStyle name="Normal 2 3" xfId="14"/>
    <cellStyle name="Normal 3" xfId="8"/>
    <cellStyle name="Normal 4" xfId="2"/>
    <cellStyle name="Normal 5" xfId="10"/>
    <cellStyle name="Normal 6" xfId="13"/>
    <cellStyle name="Notas 2" xfId="9"/>
  </cellStyles>
  <dxfs count="59">
    <dxf>
      <font>
        <color rgb="FFFF000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</font>
      <numFmt numFmtId="0" formatCode="General"/>
      <alignment horizontal="left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0" hidden="0"/>
    </dxf>
    <dxf>
      <font>
        <strike val="0"/>
        <outline val="0"/>
        <shadow val="0"/>
        <u val="none"/>
        <vertAlign val="baseline"/>
        <sz val="9"/>
      </font>
      <numFmt numFmtId="4" formatCode="#,##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2" formatCode="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none">
          <fgColor indexed="64"/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2" formatCode="0.00"/>
      <fill>
        <patternFill patternType="solid">
          <fgColor indexed="64"/>
          <bgColor theme="4" tint="0.59999389629810485"/>
        </patternFill>
      </fill>
      <alignment horizontal="right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14" formatCode="0.00%"/>
      <alignment horizontal="center" vertical="center" textRotation="0" wrapText="1" indent="0" justifyLastLine="0" shrinkToFit="0" readingOrder="0"/>
      <border outline="0">
        <right style="medium">
          <color indexed="64"/>
        </right>
      </border>
      <protection locked="0" hidden="0"/>
    </dxf>
    <dxf>
      <font>
        <strike val="0"/>
        <outline val="0"/>
        <shadow val="0"/>
        <u val="none"/>
        <vertAlign val="baseline"/>
        <sz val="9"/>
        <color theme="1"/>
      </font>
      <numFmt numFmtId="1" formatCode="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2" formatCode="0.0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64" formatCode="#########"/>
      <fill>
        <patternFill patternType="none">
          <fgColor theme="0" tint="-0.14999847407452621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 style="medium">
          <color indexed="64"/>
        </left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  <color auto="1"/>
        <name val="Arial"/>
        <scheme val="none"/>
      </font>
      <numFmt numFmtId="14" formatCode="0.00%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strike val="0"/>
        <outline val="0"/>
        <shadow val="0"/>
        <u val="none"/>
        <vertAlign val="baseline"/>
        <sz val="9"/>
      </font>
      <numFmt numFmtId="1" formatCode="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hair">
          <color indexed="64"/>
        </top>
        <bottom style="hair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0" formatCode="General"/>
      <fill>
        <patternFill patternType="solid">
          <fgColor theme="0" tint="-0.14999847407452621"/>
          <bgColor theme="0" tint="-0.1499984740745262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0" formatCode="General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protection locked="1" hidden="0"/>
    </dxf>
    <dxf>
      <font>
        <b val="0"/>
        <strike val="0"/>
        <outline val="0"/>
        <shadow val="0"/>
        <u val="none"/>
        <vertAlign val="baseline"/>
        <sz val="9"/>
      </font>
      <alignment horizontal="center" vertical="center" textRotation="0" wrapText="0" indent="0" justifyLastLine="0" shrinkToFit="0" readingOrder="0"/>
      <protection locked="0" hidden="0"/>
    </dxf>
    <dxf>
      <font>
        <b val="0"/>
        <strike val="0"/>
        <outline val="0"/>
        <shadow val="0"/>
        <u val="none"/>
        <vertAlign val="baseline"/>
        <sz val="9"/>
      </font>
      <alignment horizontal="left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19" formatCode="dd/mm/yyyy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9"/>
      </font>
      <alignment textRotation="0" wrapText="1" justifyLastLine="0" shrinkToFit="0" readingOrder="0"/>
      <protection locked="0" hidden="0"/>
    </dxf>
    <dxf>
      <border>
        <bottom style="thin">
          <color rgb="FFFFFFFF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4" formatCode="0.00%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outline val="0"/>
        <shadow val="0"/>
        <u val="none"/>
        <vertAlign val="baseline"/>
        <sz val="10"/>
        <color auto="1"/>
        <name val="Arial"/>
        <scheme val="none"/>
      </font>
      <numFmt numFmtId="0" formatCode="General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left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numFmt numFmtId="19" formatCode="dd/mm/yyyy"/>
      <alignment horizontal="center" vertical="center" textRotation="0" wrapText="1" indent="0" justifyLastLine="0" shrinkToFit="0" readingOrder="0"/>
      <protection locked="0" hidden="0"/>
    </dxf>
    <dxf>
      <numFmt numFmtId="30" formatCode="@"/>
      <fill>
        <patternFill>
          <fgColor indexed="64"/>
          <bgColor theme="4" tint="0.59999389629810485"/>
        </patternFill>
      </fill>
      <protection locked="1" hidden="0"/>
    </dxf>
    <dxf>
      <font>
        <strike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numFmt numFmtId="1" formatCode="0"/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solid">
          <fgColor indexed="64"/>
          <bgColor theme="4" tint="0.59999389629810485"/>
        </patternFill>
      </fill>
      <alignment horizontal="center" vertical="center" textRotation="0" wrapText="0" indent="0" justifyLastLine="0" shrinkToFit="0" readingOrder="0"/>
      <protection locked="1" hidden="0"/>
    </dxf>
    <dxf>
      <font>
        <strike val="0"/>
        <outline val="0"/>
        <shadow val="0"/>
        <u val="none"/>
        <vertAlign val="baseline"/>
        <sz val="10"/>
      </font>
      <numFmt numFmtId="19" formatCode="dd/mm/yyyy"/>
      <alignment textRotation="0" wrapText="1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horizontal="left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4" formatCode="#########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" formatCode="0"/>
      <fill>
        <patternFill patternType="none">
          <fgColor indexed="64"/>
          <bgColor auto="1"/>
        </patternFill>
      </fill>
      <alignment horizontal="center" vertical="center" textRotation="0" wrapText="0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0"/>
      </font>
      <alignment textRotation="0" wrapText="1" justifyLastLine="0" shrinkToFit="0" readingOrder="0"/>
      <protection locked="0" hidden="0"/>
    </dxf>
    <dxf>
      <border>
        <bottom style="thin">
          <color theme="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alignment horizontal="center" vertical="center" textRotation="0" wrapText="0" indent="0" justifyLastLine="0" shrinkToFit="0" readingOrder="0"/>
      <border diagonalUp="0" diagonalDown="0">
        <left style="thin">
          <color theme="0"/>
        </left>
        <right style="thin">
          <color theme="0"/>
        </right>
        <top/>
        <bottom/>
      </border>
      <protection locked="0" hidden="0"/>
    </dxf>
    <dxf>
      <font>
        <b/>
        <i/>
        <color rgb="FFC00000"/>
      </font>
    </dxf>
    <dxf>
      <font>
        <color rgb="FFFFFF00"/>
      </font>
      <fill>
        <patternFill>
          <bgColor rgb="FFFF0000"/>
        </patternFill>
      </fill>
    </dxf>
  </dxfs>
  <tableStyles count="2" defaultTableStyle="TableStyleMedium2" defaultPivotStyle="PivotStyleLight16">
    <tableStyle name="Estilo de tabla 1" pivot="0" count="0"/>
    <tableStyle name="Estilo de tabla dinámica 1" table="0" count="0"/>
  </tableStyles>
  <colors>
    <mruColors>
      <color rgb="FFD4D2D2"/>
      <color rgb="FF4472C4"/>
      <color rgb="FFFFFFFF"/>
      <color rgb="FFF3EEDF"/>
      <color rgb="FFB65F10"/>
      <color rgb="FFC1F1FB"/>
      <color rgb="FF88D6DE"/>
      <color rgb="FFC1DAEB"/>
      <color rgb="FFC1D7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onnections" Target="connection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owerPivotData" Target="model/item.data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ables/table1.xml><?xml version="1.0" encoding="utf-8"?>
<table xmlns="http://schemas.openxmlformats.org/spreadsheetml/2006/main" id="7" name="Tabla7" displayName="Tabla7" ref="A1:M400" totalsRowShown="0" headerRowDxfId="56" dataDxfId="54" headerRowBorderDxfId="55">
  <autoFilter ref="A1:M400"/>
  <sortState ref="A2:M400">
    <sortCondition ref="B1"/>
  </sortState>
  <tableColumns count="13">
    <tableColumn id="24" name="Nº" dataDxfId="53"/>
    <tableColumn id="19" name="NIF" dataDxfId="52"/>
    <tableColumn id="1" name="APELLIDOS Y NOMBRE_x000a_PLANTILLA CON DISCAPACIDAD_x000a_(Utilizar el desplegable para ordenar)" dataDxfId="51"/>
    <tableColumn id="14" name="SEXO" dataDxfId="50"/>
    <tableColumn id="3" name="FECHA_x000a_NACIMIENTO  " dataDxfId="49"/>
    <tableColumn id="16" name="EDAD" dataDxfId="48">
      <calculatedColumnFormula>IF(C2="","",IF(ENTRADA!$F$13="","ERROR",DATEDIF(Tabla7[[#This Row],[FECHA
NACIMIENTO  ]],ENTRADA!$F$13,"y")))</calculatedColumnFormula>
    </tableColumn>
    <tableColumn id="9" name="  GRADO_x000a_DISCAPACIDAD" dataDxfId="47"/>
    <tableColumn id="10" name="TIPO_x000a_DISCPACIDAD" dataDxfId="46"/>
    <tableColumn id="26" name="SEVERA" dataDxfId="45">
      <calculatedColumnFormula>IF(B2="","",IF(OR(G2&gt;64,H2="PSÍQUICA"),"SI","NO"))</calculatedColumnFormula>
    </tableColumn>
    <tableColumn id="11" name="CADUCIDAD_x000a_DISCAPACIDAD" dataDxfId="44"/>
    <tableColumn id="12" name="DESCRIPCIÓN DEL _x000a_PUESTO DE TRABAJO" dataDxfId="43"/>
    <tableColumn id="13" name="OBSERVACIONES" dataDxfId="42"/>
    <tableColumn id="15" name="Columna1" dataDxfId="41">
      <calculatedColumnFormula>IF(COUNTIF(C:C,C2)&gt;1,IF(C2=C1,0,1),COUNTIF(C:C,C2))</calculatedColumnFormula>
    </tableColumn>
  </tableColumns>
  <tableStyleInfo name="TableStyleMedium20" showFirstColumn="0" showLastColumn="0" showRowStripes="1" showColumnStripes="0"/>
</table>
</file>

<file path=xl/tables/table2.xml><?xml version="1.0" encoding="utf-8"?>
<table xmlns="http://schemas.openxmlformats.org/spreadsheetml/2006/main" id="3" name="SIN" displayName="SIN" ref="A1:G77" totalsRowShown="0">
  <autoFilter ref="A1:G77"/>
  <tableColumns count="7">
    <tableColumn id="2" name="    N.I.F." dataDxfId="40" dataCellStyle="Normal 2 2"/>
    <tableColumn id="1" name="APELLIDOS Y NOMBRE_x000a_PLANTILLA SIN DISCAPACIDAD_x000a_(Utilizar el desplegable para ordenar)"/>
    <tableColumn id="11" name="PORCENTAJE _x000a_JORNADA" dataDxfId="39" dataCellStyle="Normal 2 2"/>
    <tableColumn id="7" name="CATEGORIA_x000a_ PROFESIONAL"/>
    <tableColumn id="8" name=" PERSONAL TÉCNICO Y DE APOYO:_x000a_ ESPECIFICAR TITULACIÓN"/>
    <tableColumn id="9" name="UNIDAD DE APOYO"/>
    <tableColumn id="10" name="Columna1">
      <calculatedColumnFormula>IF(COUNTIF(A:A,A2)&gt;1,IF(A2=A1,0,1),COUNTIF(A:A,A2))</calculatedColumnFormula>
    </tableColumn>
  </tableColumns>
  <tableStyleInfo name="TableStyleLight21" showFirstColumn="0" showLastColumn="0" showRowStripes="1" showColumnStripes="0"/>
</table>
</file>

<file path=xl/tables/table3.xml><?xml version="1.0" encoding="utf-8"?>
<table xmlns="http://schemas.openxmlformats.org/spreadsheetml/2006/main" id="4" name="Tabla75" displayName="Tabla75" ref="A1:AG400" totalsRowShown="0" headerRowDxfId="37" dataDxfId="35" headerRowBorderDxfId="36">
  <autoFilter ref="A1:AG400"/>
  <sortState ref="A2:AB400">
    <sortCondition ref="A2"/>
  </sortState>
  <tableColumns count="33">
    <tableColumn id="24" name="NIF" dataDxfId="34" dataCellStyle="Normal 2 3">
      <calculatedColumnFormula>IF(B2="","","B2"+1)</calculatedColumnFormula>
    </tableColumn>
    <tableColumn id="1" name="APELLIDOS Y NOMBRE DEL TRABAJADOR" dataDxfId="33">
      <calculatedColumnFormula>IF($A2="","",VLOOKUP($A2,Tabla7[[#All],[NIF]:[Columna1]],2,FALSE))</calculatedColumnFormula>
    </tableColumn>
    <tableColumn id="14" name="SEXO" dataDxfId="32">
      <calculatedColumnFormula>IF($A2="","",VLOOKUP($A2,Tabla7[[#All],[NIF]:[Columna1]],3,FALSE))</calculatedColumnFormula>
    </tableColumn>
    <tableColumn id="16" name="EDAD" dataDxfId="31">
      <calculatedColumnFormula>IF($A2="","",VLOOKUP($A2,Tabla7[[#All],[NIF]:[Columna1]],5,FALSE))</calculatedColumnFormula>
    </tableColumn>
    <tableColumn id="22" name="SEVERA" dataDxfId="30">
      <calculatedColumnFormula>IF($A2="","",VLOOKUP($A2,Tabla7[[#All],[NIF]:[Columna1]],8,FALSE))</calculatedColumnFormula>
    </tableColumn>
    <tableColumn id="9" name="GRADO" dataDxfId="29">
      <calculatedColumnFormula>IF($A2="","",VLOOKUP($A2,Tabla7[[#All],[NIF]:[Columna1]],6,FALSE))</calculatedColumnFormula>
    </tableColumn>
    <tableColumn id="10" name="TIPO" dataDxfId="28">
      <calculatedColumnFormula>IF($A2="","",VLOOKUP($A2,Tabla7[[#All],[NIF]:[Columna1]],7,FALSE))</calculatedColumnFormula>
    </tableColumn>
    <tableColumn id="4" name="VARIACIÓN_x000a_MES ANTERIOR" dataDxfId="27">
      <calculatedColumnFormula>IF(Tabla75[[#This Row],[CAUSA VARIACIÓN]]="","","SI")</calculatedColumnFormula>
    </tableColumn>
    <tableColumn id="5" name="CAUSA VARIACIÓN" dataDxfId="26" dataCellStyle="Normal 2 3"/>
    <tableColumn id="29" name="INICIO_x000a_PERIODO" dataDxfId="25"/>
    <tableColumn id="28" name="FIN_x000a_PERIODO" dataDxfId="24"/>
    <tableColumn id="27" name="DÍAS_x000a_TRABAJADOS" dataDxfId="23"/>
    <tableColumn id="21" name="PORRATA" dataDxfId="22"/>
    <tableColumn id="25" name="CONTROL_x000a_PRORRATA" dataDxfId="21" dataCellStyle="Normal 2 3">
      <calculatedColumnFormula>IF(L2&gt;30,"ERROR","")</calculatedColumnFormula>
    </tableColumn>
    <tableColumn id="19" name="CONTROL_x000a_DECIMAL" dataDxfId="20" dataCellStyle="Normal 2 3">
      <calculatedColumnFormula>IF(LEN(L2)&gt;2,"ERROR","")</calculatedColumnFormula>
    </tableColumn>
    <tableColumn id="32" name="CONTROL_x000a_ERROR" dataDxfId="19" dataCellStyle="Normal 2 3">
      <calculatedColumnFormula>IF(OR(N2="ERROR",O2="ERROR"),"ERROR","")</calculatedColumnFormula>
    </tableColumn>
    <tableColumn id="30" name="DÍAS_x000a_IMPUTADOS" dataDxfId="18">
      <calculatedColumnFormula>IF(Tabla75[[#This Row],[NIF]]="","",IF(Tabla75[[#This Row],[CONTROL
ERROR]]="ERROR","",IF(Tabla75[[#This Row],[PORRATA]]="SI",Tabla75[[#This Row],[DÍAS
TRABAJADOS]]*1.16667,Tabla75[[#This Row],[DÍAS
TRABAJADOS]])))</calculatedColumnFormula>
    </tableColumn>
    <tableColumn id="7" name="CÓDIGO_x000a_CONTRATO" dataDxfId="17"/>
    <tableColumn id="8" name="PORCENTAJE_x000a_JORNADA" dataDxfId="16"/>
    <tableColumn id="20" name="SMI" dataDxfId="15">
      <calculatedColumnFormula>IF(A2="","",(IF(AND(R2&gt;99,R2&lt;400),IF(OR(F2&gt;=65,IFERROR(SEARCH("PSÍQUICA",G2,1),0)&gt;0),IF(OR(C2="MUJER",D2&gt;44.99),60,55),50),IF(OR(F2&gt;=65,IFERROR(SEARCH("PSÍQUICA",G2,1),0)&gt;0),50,IF(A2="","",40)))))</calculatedColumnFormula>
    </tableColumn>
    <tableColumn id="23" name="IMPORTE_x000a_DIAS_x000a_ TRABAJADOS_x000a_SOLICITADO" dataDxfId="14">
      <calculatedColumnFormula>IF(Tabla75[[#This Row],[NIF]]="","",(Q2*(IF(S2&gt;1,0,S2*0.1))*('NO TOCAR'!$AB$4)*(T2/10)))</calculatedColumnFormula>
    </tableColumn>
    <tableColumn id="26" name="BAJA_x000a_IT_x000a_3" dataDxfId="13"/>
    <tableColumn id="11" name="BAJA _x000a_ IT_x000a_12" dataDxfId="12"/>
    <tableColumn id="12" name="BAJA _x000a_ IT_x000a_RESTO" dataDxfId="11"/>
    <tableColumn id="13" name="BAJA _x000a_ AT_x000a_1" dataDxfId="10"/>
    <tableColumn id="15" name="BAJA _x000a_ AT_x000a_RESTO" dataDxfId="9"/>
    <tableColumn id="17" name="IMPORTE_x000a_DIAS_x000a_ BAJAS_x000a_SOLICITADO" dataDxfId="8">
      <calculatedColumnFormula>IF(A2="","",SUM(IF(Y2&gt;1,1,Y2),IF(W2&gt;12,12,W2)*0.6)*(IF(S2&gt;1,0,S2))*'NO TOCAR'!$AB$4*(T2/100))</calculatedColumnFormula>
    </tableColumn>
    <tableColumn id="18" name="IMPORTE_x000a_TOTAL _x000a_SOLICITADO" dataDxfId="7">
      <calculatedColumnFormula>IF(Tabla75[[#This Row],[NIF]]="","",U:U+AA:AA)</calculatedColumnFormula>
    </tableColumn>
    <tableColumn id="31" name="OBSERVACIONES" dataDxfId="6"/>
    <tableColumn id="33" name="EXPEDIENTE" dataDxfId="5">
      <calculatedColumnFormula>IF(Tabla75[[#This Row],[NIF]]="","",ENTRADA!$P$19)</calculatedColumnFormula>
    </tableColumn>
    <tableColumn id="34" name="MES" dataDxfId="4">
      <calculatedColumnFormula>IF(Tabla75[[#This Row],[NIF]]="","",ENTRADA!$F$11)</calculatedColumnFormula>
    </tableColumn>
    <tableColumn id="2" name="CIF" dataDxfId="3">
      <calculatedColumnFormula>IF(Tabla75[[#This Row],[NIF]]="","",ENTRADA!$F$9)</calculatedColumnFormula>
    </tableColumn>
    <tableColumn id="3" name="CEE" dataDxfId="2">
      <calculatedColumnFormula>IF(Tabla75[[#This Row],[NIF]]="","",ENTRADA!$P$9)</calculatedColumnFormula>
    </tableColumn>
  </tableColumns>
  <tableStyleInfo name="Estilo de tabla 1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ede.carm.es/documentos/1933/GUIA%20de%20presentaci%C3%B3n_Proc.1933v2.pdf" TargetMode="External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1"/>
  <sheetViews>
    <sheetView tabSelected="1" workbookViewId="0">
      <selection activeCell="C17" sqref="C17:H26"/>
    </sheetView>
  </sheetViews>
  <sheetFormatPr baseColWidth="10" defaultRowHeight="12.75"/>
  <cols>
    <col min="1" max="1" width="5.5703125" customWidth="1"/>
    <col min="2" max="2" width="6.140625" customWidth="1"/>
    <col min="3" max="3" width="11.42578125" customWidth="1"/>
    <col min="4" max="4" width="7.42578125" customWidth="1"/>
    <col min="5" max="5" width="3.42578125" customWidth="1"/>
    <col min="6" max="6" width="21.7109375" customWidth="1"/>
    <col min="9" max="9" width="4.140625" customWidth="1"/>
    <col min="12" max="12" width="4" customWidth="1"/>
    <col min="15" max="15" width="5.140625" customWidth="1"/>
    <col min="16" max="16" width="31.7109375" customWidth="1"/>
    <col min="17" max="17" width="4" customWidth="1"/>
    <col min="18" max="18" width="26.85546875" bestFit="1" customWidth="1"/>
    <col min="19" max="19" width="15.42578125" customWidth="1"/>
    <col min="20" max="20" width="10.7109375" customWidth="1"/>
  </cols>
  <sheetData>
    <row r="1" spans="1:24" ht="15">
      <c r="A1" s="13"/>
      <c r="B1" s="13"/>
      <c r="C1" s="14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3"/>
      <c r="U1" s="13"/>
      <c r="V1" s="13"/>
      <c r="W1" s="13"/>
      <c r="X1" s="13"/>
    </row>
    <row r="2" spans="1:24" ht="18">
      <c r="A2" s="13"/>
      <c r="B2" s="55" t="s">
        <v>53</v>
      </c>
      <c r="C2" s="55"/>
      <c r="D2" s="12"/>
      <c r="E2" s="12"/>
      <c r="F2" s="12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3"/>
      <c r="U2" s="13"/>
      <c r="V2" s="13"/>
      <c r="W2" s="13"/>
      <c r="X2" s="13"/>
    </row>
    <row r="3" spans="1:24">
      <c r="A3" s="13"/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</row>
    <row r="4" spans="1:24" ht="13.5" thickBot="1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1:24">
      <c r="A5" s="13"/>
      <c r="B5" s="21"/>
      <c r="C5" s="22"/>
      <c r="D5" s="22"/>
      <c r="E5" s="22"/>
      <c r="F5" s="22"/>
      <c r="G5" s="22"/>
      <c r="H5" s="22"/>
      <c r="I5" s="23"/>
      <c r="J5" s="13"/>
      <c r="K5" s="13"/>
      <c r="L5" s="21"/>
      <c r="M5" s="22"/>
      <c r="N5" s="22"/>
      <c r="O5" s="22"/>
      <c r="P5" s="22"/>
      <c r="Q5" s="22"/>
      <c r="R5" s="22"/>
      <c r="S5" s="22"/>
      <c r="T5" s="23"/>
      <c r="U5" s="13"/>
      <c r="V5" s="13"/>
      <c r="W5" s="13"/>
      <c r="X5" s="13"/>
    </row>
    <row r="6" spans="1:24">
      <c r="A6" s="13"/>
      <c r="B6" s="24"/>
      <c r="C6" s="97"/>
      <c r="D6" s="216" t="s">
        <v>54</v>
      </c>
      <c r="E6" s="217"/>
      <c r="F6" s="217"/>
      <c r="G6" s="217"/>
      <c r="H6" s="97"/>
      <c r="I6" s="26"/>
      <c r="J6" s="13"/>
      <c r="K6" s="13"/>
      <c r="L6" s="24"/>
      <c r="M6" s="92"/>
      <c r="N6" s="93"/>
      <c r="O6" s="93"/>
      <c r="P6" s="91" t="s">
        <v>187</v>
      </c>
      <c r="Q6" s="92"/>
      <c r="R6" s="94" t="s">
        <v>215</v>
      </c>
      <c r="S6" s="95" t="s">
        <v>216</v>
      </c>
      <c r="T6" s="96" t="s">
        <v>261</v>
      </c>
      <c r="U6" s="13"/>
      <c r="V6" s="13"/>
      <c r="W6" s="13"/>
      <c r="X6" s="13"/>
    </row>
    <row r="7" spans="1:24">
      <c r="A7" s="13"/>
      <c r="B7" s="24"/>
      <c r="C7" s="12"/>
      <c r="D7" s="25"/>
      <c r="E7" s="25"/>
      <c r="F7" s="12"/>
      <c r="G7" s="12"/>
      <c r="H7" s="12"/>
      <c r="I7" s="26"/>
      <c r="J7" s="13"/>
      <c r="K7" s="13"/>
      <c r="L7" s="24"/>
      <c r="M7" s="12"/>
      <c r="N7" s="25"/>
      <c r="O7" s="12"/>
      <c r="P7" s="12"/>
      <c r="Q7" s="12"/>
      <c r="R7" s="12"/>
      <c r="S7" s="12"/>
      <c r="T7" s="26"/>
      <c r="U7" s="13"/>
      <c r="V7" s="13"/>
      <c r="W7" s="13"/>
      <c r="X7" s="13"/>
    </row>
    <row r="8" spans="1:24">
      <c r="A8" s="13"/>
      <c r="B8" s="24"/>
      <c r="C8" s="12"/>
      <c r="D8" s="12"/>
      <c r="E8" s="12"/>
      <c r="F8" s="12"/>
      <c r="G8" s="12"/>
      <c r="H8" s="12"/>
      <c r="I8" s="26"/>
      <c r="J8" s="13"/>
      <c r="K8" s="13"/>
      <c r="L8" s="24"/>
      <c r="M8" s="12"/>
      <c r="N8" s="12"/>
      <c r="O8" s="12"/>
      <c r="P8" s="12"/>
      <c r="Q8" s="12"/>
      <c r="R8" s="12"/>
      <c r="S8" s="12"/>
      <c r="T8" s="26"/>
      <c r="U8" s="13"/>
      <c r="V8" s="13"/>
      <c r="W8" s="13"/>
      <c r="X8" s="13"/>
    </row>
    <row r="9" spans="1:24">
      <c r="A9" s="13"/>
      <c r="B9" s="24"/>
      <c r="C9" s="25" t="s">
        <v>153</v>
      </c>
      <c r="D9" s="25"/>
      <c r="E9" s="12"/>
      <c r="F9" s="49"/>
      <c r="G9" s="12"/>
      <c r="H9" s="12"/>
      <c r="I9" s="26"/>
      <c r="J9" s="13"/>
      <c r="K9" s="13"/>
      <c r="L9" s="24"/>
      <c r="M9" s="43" t="s">
        <v>156</v>
      </c>
      <c r="N9" s="43"/>
      <c r="O9" s="12"/>
      <c r="P9" s="34" t="str">
        <f>IF(F9="","",VLOOKUP(F9,'NO TOCAR'!$F$3:$G$77,2,FALSE))</f>
        <v/>
      </c>
      <c r="Q9" s="209"/>
      <c r="R9" s="210"/>
      <c r="S9" s="211"/>
      <c r="T9" s="26"/>
      <c r="U9" s="13"/>
      <c r="V9" s="13"/>
      <c r="W9" s="13"/>
      <c r="X9" s="13"/>
    </row>
    <row r="10" spans="1:24">
      <c r="A10" s="13"/>
      <c r="B10" s="24"/>
      <c r="C10" s="25"/>
      <c r="D10" s="25"/>
      <c r="E10" s="12"/>
      <c r="F10" s="51"/>
      <c r="G10" s="12"/>
      <c r="H10" s="12"/>
      <c r="I10" s="26"/>
      <c r="J10" s="13"/>
      <c r="K10" s="13"/>
      <c r="L10" s="24"/>
      <c r="M10" s="43"/>
      <c r="N10" s="43"/>
      <c r="O10" s="12"/>
      <c r="P10" s="35"/>
      <c r="Q10" s="12"/>
      <c r="R10" s="12"/>
      <c r="S10" s="12"/>
      <c r="T10" s="26"/>
      <c r="U10" s="13"/>
      <c r="V10" s="13"/>
      <c r="W10" s="13"/>
      <c r="X10" s="13"/>
    </row>
    <row r="11" spans="1:24" ht="15">
      <c r="A11" s="13"/>
      <c r="B11" s="24"/>
      <c r="C11" s="25" t="s">
        <v>2</v>
      </c>
      <c r="D11" s="25"/>
      <c r="E11" s="12"/>
      <c r="F11" s="49"/>
      <c r="G11" s="12"/>
      <c r="H11" s="12"/>
      <c r="I11" s="26"/>
      <c r="J11" s="13"/>
      <c r="K11" s="13"/>
      <c r="L11" s="24"/>
      <c r="M11" s="43" t="s">
        <v>155</v>
      </c>
      <c r="N11" s="43"/>
      <c r="O11" s="12"/>
      <c r="P11" s="34" t="str">
        <f>IF(F9="","",SUM('Plantilla CON Discapacidad'!M:M))</f>
        <v/>
      </c>
      <c r="Q11" s="12"/>
      <c r="R11" s="43" t="s">
        <v>250</v>
      </c>
      <c r="S11" s="60" t="str">
        <f>IF(F9="","",COUNTA('COSTES SALARIALES'!A:A)-1)</f>
        <v/>
      </c>
      <c r="T11" s="26"/>
      <c r="V11" s="13"/>
      <c r="W11" s="13"/>
      <c r="X11" s="13"/>
    </row>
    <row r="12" spans="1:24">
      <c r="A12" s="13"/>
      <c r="B12" s="24"/>
      <c r="C12" s="25"/>
      <c r="D12" s="25"/>
      <c r="E12" s="12"/>
      <c r="F12" s="35"/>
      <c r="G12" s="12"/>
      <c r="H12" s="12"/>
      <c r="I12" s="26"/>
      <c r="J12" s="13"/>
      <c r="K12" s="13"/>
      <c r="L12" s="24"/>
      <c r="M12" s="43"/>
      <c r="N12" s="43"/>
      <c r="O12" s="12"/>
      <c r="P12" s="35"/>
      <c r="Q12" s="12"/>
      <c r="R12" s="12"/>
      <c r="S12" s="12"/>
      <c r="T12" s="26"/>
      <c r="U12" s="13"/>
      <c r="V12" s="13"/>
      <c r="W12" s="13"/>
      <c r="X12" s="13"/>
    </row>
    <row r="13" spans="1:24">
      <c r="A13" s="13"/>
      <c r="B13" s="24"/>
      <c r="C13" s="25" t="s">
        <v>185</v>
      </c>
      <c r="D13" s="25"/>
      <c r="E13" s="12"/>
      <c r="F13" s="50"/>
      <c r="G13" s="12"/>
      <c r="H13" s="12"/>
      <c r="I13" s="26"/>
      <c r="J13" s="13"/>
      <c r="K13" s="13"/>
      <c r="L13" s="24"/>
      <c r="M13" s="43" t="s">
        <v>154</v>
      </c>
      <c r="N13" s="43"/>
      <c r="O13" s="12"/>
      <c r="P13" s="34" t="str">
        <f>IF(F9="","",SUM('Palntilla SIN Discapacidad'!G:G))</f>
        <v/>
      </c>
      <c r="Q13" s="12"/>
      <c r="R13" s="12"/>
      <c r="S13" s="12"/>
      <c r="T13" s="26"/>
      <c r="U13" s="13"/>
      <c r="V13" s="13"/>
      <c r="W13" s="13"/>
      <c r="X13" s="13"/>
    </row>
    <row r="14" spans="1:24">
      <c r="A14" s="13"/>
      <c r="B14" s="24"/>
      <c r="C14" s="25"/>
      <c r="D14" s="25"/>
      <c r="E14" s="12"/>
      <c r="F14" s="12"/>
      <c r="G14" s="12"/>
      <c r="H14" s="12"/>
      <c r="I14" s="26"/>
      <c r="J14" s="13"/>
      <c r="K14" s="13"/>
      <c r="L14" s="24"/>
      <c r="M14" s="43"/>
      <c r="N14" s="43"/>
      <c r="O14" s="12"/>
      <c r="P14" s="35"/>
      <c r="Q14" s="12"/>
      <c r="R14" s="12"/>
      <c r="S14" s="12"/>
      <c r="T14" s="26"/>
      <c r="U14" s="13"/>
      <c r="V14" s="13"/>
      <c r="W14" s="13"/>
      <c r="X14" s="13"/>
    </row>
    <row r="15" spans="1:24">
      <c r="A15" s="13"/>
      <c r="B15" s="24"/>
      <c r="C15" s="25" t="s">
        <v>1</v>
      </c>
      <c r="D15" s="25"/>
      <c r="E15" s="12"/>
      <c r="F15" s="12"/>
      <c r="G15" s="12"/>
      <c r="H15" s="12"/>
      <c r="I15" s="26"/>
      <c r="J15" s="13"/>
      <c r="K15" s="13"/>
      <c r="L15" s="24"/>
      <c r="M15" s="43" t="s">
        <v>188</v>
      </c>
      <c r="N15" s="43"/>
      <c r="O15" s="12"/>
      <c r="P15" s="53" t="str">
        <f>IF(P11="","",P11*100/(P11+(P13-'Palntilla SIN Discapacidad'!K1)))</f>
        <v/>
      </c>
      <c r="Q15" s="12"/>
      <c r="R15" s="12"/>
      <c r="S15" s="12"/>
      <c r="T15" s="26"/>
      <c r="U15" s="13"/>
      <c r="V15" s="13"/>
      <c r="W15" s="13"/>
      <c r="X15" s="13"/>
    </row>
    <row r="16" spans="1:24">
      <c r="A16" s="13"/>
      <c r="B16" s="24"/>
      <c r="C16" s="12"/>
      <c r="D16" s="12"/>
      <c r="E16" s="12"/>
      <c r="F16" s="12"/>
      <c r="G16" s="12"/>
      <c r="H16" s="12"/>
      <c r="I16" s="26"/>
      <c r="J16" s="13"/>
      <c r="K16" s="13"/>
      <c r="L16" s="24"/>
      <c r="M16" s="43"/>
      <c r="N16" s="43"/>
      <c r="O16" s="12"/>
      <c r="P16" s="35"/>
      <c r="Q16" s="12"/>
      <c r="R16" s="12"/>
      <c r="S16" s="12"/>
      <c r="T16" s="26"/>
      <c r="U16" s="13"/>
      <c r="V16" s="13"/>
      <c r="W16" s="13"/>
      <c r="X16" s="13"/>
    </row>
    <row r="17" spans="1:24">
      <c r="A17" s="13"/>
      <c r="B17" s="24"/>
      <c r="C17" s="212"/>
      <c r="D17" s="213"/>
      <c r="E17" s="213"/>
      <c r="F17" s="213"/>
      <c r="G17" s="213"/>
      <c r="H17" s="213"/>
      <c r="I17" s="26"/>
      <c r="J17" s="13"/>
      <c r="K17" s="13"/>
      <c r="L17" s="24"/>
      <c r="M17" s="43" t="s">
        <v>173</v>
      </c>
      <c r="N17" s="43"/>
      <c r="O17" s="12"/>
      <c r="P17" s="34" t="str">
        <f>IF(F9="","",COUNTIFS('COSTES SALARIALES'!H:H,"SI"))</f>
        <v/>
      </c>
      <c r="Q17" s="12"/>
      <c r="R17" s="12"/>
      <c r="S17" s="12"/>
      <c r="T17" s="26"/>
      <c r="U17" s="13"/>
      <c r="V17" s="13"/>
      <c r="W17" s="13"/>
      <c r="X17" s="13"/>
    </row>
    <row r="18" spans="1:24">
      <c r="A18" s="13"/>
      <c r="B18" s="24"/>
      <c r="C18" s="213"/>
      <c r="D18" s="213"/>
      <c r="E18" s="213"/>
      <c r="F18" s="213"/>
      <c r="G18" s="213"/>
      <c r="H18" s="213"/>
      <c r="I18" s="26"/>
      <c r="J18" s="13"/>
      <c r="K18" s="13"/>
      <c r="L18" s="24"/>
      <c r="M18" s="43"/>
      <c r="N18" s="43"/>
      <c r="O18" s="12"/>
      <c r="P18" s="35"/>
      <c r="Q18" s="12"/>
      <c r="R18" s="12"/>
      <c r="S18" s="12"/>
      <c r="T18" s="26"/>
      <c r="U18" s="13"/>
      <c r="V18" s="13"/>
      <c r="W18" s="13"/>
      <c r="X18" s="13"/>
    </row>
    <row r="19" spans="1:24">
      <c r="A19" s="13"/>
      <c r="B19" s="24"/>
      <c r="C19" s="213"/>
      <c r="D19" s="213"/>
      <c r="E19" s="213"/>
      <c r="F19" s="213"/>
      <c r="G19" s="213"/>
      <c r="H19" s="213"/>
      <c r="I19" s="26"/>
      <c r="J19" s="13"/>
      <c r="K19" s="13"/>
      <c r="L19" s="24"/>
      <c r="M19" s="43" t="s">
        <v>167</v>
      </c>
      <c r="N19" s="43"/>
      <c r="O19" s="12"/>
      <c r="P19" s="142" t="s">
        <v>262</v>
      </c>
      <c r="Q19" s="12"/>
      <c r="R19" s="208" t="s">
        <v>267</v>
      </c>
      <c r="S19" s="12"/>
      <c r="T19" s="26"/>
      <c r="U19" s="13"/>
      <c r="V19" s="13"/>
      <c r="W19" s="13"/>
      <c r="X19" s="13"/>
    </row>
    <row r="20" spans="1:24">
      <c r="A20" s="13"/>
      <c r="B20" s="24"/>
      <c r="C20" s="213"/>
      <c r="D20" s="213"/>
      <c r="E20" s="213"/>
      <c r="F20" s="213"/>
      <c r="G20" s="213"/>
      <c r="H20" s="213"/>
      <c r="I20" s="52"/>
      <c r="J20" s="13"/>
      <c r="K20" s="13"/>
      <c r="L20" s="24"/>
      <c r="M20" s="43"/>
      <c r="N20" s="43"/>
      <c r="O20" s="12"/>
      <c r="P20" s="35"/>
      <c r="Q20" s="12"/>
      <c r="R20" s="12"/>
      <c r="S20" s="12"/>
      <c r="T20" s="26"/>
      <c r="U20" s="13"/>
      <c r="V20" s="13"/>
      <c r="W20" s="13"/>
      <c r="X20" s="13"/>
    </row>
    <row r="21" spans="1:24" ht="15">
      <c r="A21" s="13"/>
      <c r="B21" s="24"/>
      <c r="C21" s="213"/>
      <c r="D21" s="213"/>
      <c r="E21" s="213"/>
      <c r="F21" s="213"/>
      <c r="G21" s="213"/>
      <c r="H21" s="213"/>
      <c r="I21" s="26"/>
      <c r="J21" s="13"/>
      <c r="K21" s="13"/>
      <c r="L21" s="24"/>
      <c r="M21" s="43" t="s">
        <v>247</v>
      </c>
      <c r="N21" s="43"/>
      <c r="O21" s="12"/>
      <c r="P21" s="59" t="str">
        <f>IF(F9="","",SUM('COSTES SALARIALES'!U:U))</f>
        <v/>
      </c>
      <c r="Q21" s="12"/>
      <c r="R21" s="12"/>
      <c r="S21" s="12"/>
      <c r="T21" s="26"/>
      <c r="U21" s="13"/>
      <c r="V21" s="13"/>
      <c r="W21" s="13"/>
      <c r="X21" s="13"/>
    </row>
    <row r="22" spans="1:24">
      <c r="A22" s="13"/>
      <c r="B22" s="24"/>
      <c r="C22" s="213"/>
      <c r="D22" s="213"/>
      <c r="E22" s="213"/>
      <c r="F22" s="213"/>
      <c r="G22" s="213"/>
      <c r="H22" s="213"/>
      <c r="I22" s="26"/>
      <c r="J22" s="13"/>
      <c r="K22" s="13"/>
      <c r="L22" s="24"/>
      <c r="M22" s="43"/>
      <c r="N22" s="43"/>
      <c r="O22" s="12"/>
      <c r="P22" s="35"/>
      <c r="Q22" s="12"/>
      <c r="R22" s="12"/>
      <c r="S22" s="12"/>
      <c r="T22" s="26"/>
      <c r="U22" s="13"/>
      <c r="V22" s="13"/>
      <c r="W22" s="13"/>
      <c r="X22" s="13"/>
    </row>
    <row r="23" spans="1:24" ht="15">
      <c r="A23" s="13"/>
      <c r="B23" s="24"/>
      <c r="C23" s="213"/>
      <c r="D23" s="213"/>
      <c r="E23" s="213"/>
      <c r="F23" s="213"/>
      <c r="G23" s="213"/>
      <c r="H23" s="213"/>
      <c r="I23" s="26"/>
      <c r="J23" s="13"/>
      <c r="K23" s="13"/>
      <c r="L23" s="24"/>
      <c r="M23" s="43" t="s">
        <v>248</v>
      </c>
      <c r="N23" s="43"/>
      <c r="O23" s="12"/>
      <c r="P23" s="59" t="str">
        <f>IF(F9="","",SUM(Tabla75[IMPORTE
DIAS
 BAJAS
SOLICITADO]))</f>
        <v/>
      </c>
      <c r="Q23" s="12"/>
      <c r="R23" s="12"/>
      <c r="S23" s="12"/>
      <c r="T23" s="26"/>
      <c r="U23" s="13"/>
      <c r="V23" s="13"/>
      <c r="W23" s="13"/>
      <c r="X23" s="13"/>
    </row>
    <row r="24" spans="1:24">
      <c r="A24" s="13"/>
      <c r="B24" s="24"/>
      <c r="C24" s="213"/>
      <c r="D24" s="213"/>
      <c r="E24" s="213"/>
      <c r="F24" s="213"/>
      <c r="G24" s="213"/>
      <c r="H24" s="213"/>
      <c r="I24" s="26"/>
      <c r="J24" s="13"/>
      <c r="K24" s="13"/>
      <c r="L24" s="24"/>
      <c r="M24" s="43"/>
      <c r="N24" s="43"/>
      <c r="O24" s="12"/>
      <c r="P24" s="35"/>
      <c r="Q24" s="12"/>
      <c r="R24" s="12"/>
      <c r="S24" s="12"/>
      <c r="T24" s="26"/>
      <c r="U24" s="13"/>
      <c r="V24" s="13"/>
      <c r="W24" s="13"/>
      <c r="X24" s="13"/>
    </row>
    <row r="25" spans="1:24" ht="15">
      <c r="A25" s="13"/>
      <c r="B25" s="24"/>
      <c r="C25" s="213"/>
      <c r="D25" s="213"/>
      <c r="E25" s="213"/>
      <c r="F25" s="213"/>
      <c r="G25" s="213"/>
      <c r="H25" s="213"/>
      <c r="I25" s="26"/>
      <c r="J25" s="13"/>
      <c r="K25" s="13"/>
      <c r="L25" s="24"/>
      <c r="M25" s="43" t="s">
        <v>249</v>
      </c>
      <c r="N25" s="12"/>
      <c r="O25" s="12"/>
      <c r="P25" s="59" t="str">
        <f>IF(F9="","",P21+P23)</f>
        <v/>
      </c>
      <c r="Q25" s="12"/>
      <c r="R25" s="12"/>
      <c r="S25" s="12"/>
      <c r="T25" s="26"/>
      <c r="U25" s="13"/>
      <c r="V25" s="13"/>
      <c r="W25" s="13"/>
      <c r="X25" s="13"/>
    </row>
    <row r="26" spans="1:24">
      <c r="A26" s="13"/>
      <c r="B26" s="24"/>
      <c r="C26" s="213"/>
      <c r="D26" s="213"/>
      <c r="E26" s="213"/>
      <c r="F26" s="213"/>
      <c r="G26" s="213"/>
      <c r="H26" s="213"/>
      <c r="I26" s="26"/>
      <c r="J26" s="13"/>
      <c r="K26" s="13"/>
      <c r="L26" s="24"/>
      <c r="M26" s="12"/>
      <c r="N26" s="12"/>
      <c r="O26" s="12"/>
      <c r="P26" s="61"/>
      <c r="R26" s="12"/>
      <c r="S26" s="12"/>
      <c r="T26" s="26"/>
      <c r="U26" s="13"/>
      <c r="V26" s="13"/>
      <c r="W26" s="13"/>
      <c r="X26" s="13"/>
    </row>
    <row r="27" spans="1:24" ht="13.5" thickBot="1">
      <c r="A27" s="13"/>
      <c r="B27" s="27"/>
      <c r="C27" s="28"/>
      <c r="D27" s="28"/>
      <c r="E27" s="28"/>
      <c r="F27" s="28"/>
      <c r="G27" s="28"/>
      <c r="H27" s="28"/>
      <c r="I27" s="29"/>
      <c r="J27" s="13"/>
      <c r="K27" s="13"/>
      <c r="L27" s="27"/>
      <c r="M27" s="28"/>
      <c r="N27" s="28"/>
      <c r="O27" s="28"/>
      <c r="P27" s="28"/>
      <c r="Q27" s="28"/>
      <c r="R27" s="28"/>
      <c r="S27" s="28"/>
      <c r="T27" s="29"/>
      <c r="U27" s="13"/>
      <c r="V27" s="13"/>
      <c r="W27" s="13"/>
      <c r="X27" s="13"/>
    </row>
    <row r="28" spans="1:24">
      <c r="A28" s="13"/>
      <c r="B28" s="13"/>
      <c r="C28" s="13"/>
      <c r="D28" s="13"/>
      <c r="E28" s="13"/>
      <c r="F28" s="13"/>
      <c r="G28" s="13"/>
      <c r="H28" s="13"/>
      <c r="I28" s="13"/>
      <c r="J28" s="13"/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</row>
    <row r="29" spans="1:24">
      <c r="A29" s="13"/>
      <c r="B29" s="13"/>
      <c r="C29" s="13"/>
      <c r="D29" s="13"/>
      <c r="E29" s="13"/>
      <c r="F29" s="13"/>
      <c r="G29" s="13"/>
      <c r="H29" s="13"/>
      <c r="I29" s="13"/>
      <c r="J29" s="13"/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</row>
    <row r="30" spans="1:24">
      <c r="A30" s="13"/>
      <c r="B30" s="13"/>
      <c r="C30" s="31"/>
      <c r="D30" s="31"/>
      <c r="E30" s="31"/>
      <c r="F30" s="31"/>
      <c r="G30" s="31"/>
      <c r="H30" s="31"/>
      <c r="I30" s="31"/>
      <c r="J30" s="31"/>
      <c r="K30" s="31"/>
      <c r="L30" s="31"/>
      <c r="M30" s="31"/>
      <c r="N30" s="31"/>
      <c r="O30" s="31"/>
      <c r="P30" s="31"/>
      <c r="Q30" s="31"/>
      <c r="R30" s="31"/>
      <c r="S30" s="31"/>
      <c r="T30" s="31"/>
      <c r="U30" s="13"/>
      <c r="V30" s="13"/>
      <c r="W30" s="13"/>
      <c r="X30" s="13"/>
    </row>
    <row r="31" spans="1:24">
      <c r="A31" s="13"/>
      <c r="B31" s="13"/>
      <c r="C31" s="48" t="s">
        <v>194</v>
      </c>
      <c r="D31" s="31"/>
      <c r="E31" s="32"/>
      <c r="F31" s="31"/>
      <c r="G31" s="31"/>
      <c r="H31" s="31"/>
      <c r="I31" s="31"/>
      <c r="J31" s="31"/>
      <c r="K31" s="31"/>
      <c r="L31" s="31"/>
      <c r="M31" s="31"/>
      <c r="N31" s="31"/>
      <c r="O31" s="31"/>
      <c r="P31" s="31"/>
      <c r="Q31" s="31"/>
      <c r="R31" s="31"/>
      <c r="S31" s="31"/>
      <c r="T31" s="31"/>
      <c r="U31" s="13"/>
      <c r="V31" s="13"/>
      <c r="W31" s="13"/>
      <c r="X31" s="13"/>
    </row>
    <row r="32" spans="1:24">
      <c r="A32" s="13"/>
      <c r="B32" s="13"/>
      <c r="C32" s="31"/>
      <c r="D32" s="31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13"/>
      <c r="V32" s="13"/>
      <c r="W32" s="13"/>
      <c r="X32" s="13"/>
    </row>
    <row r="33" spans="1:24">
      <c r="A33" s="13"/>
      <c r="B33" s="13"/>
      <c r="C33" s="31"/>
      <c r="D33" s="31"/>
      <c r="E33" s="31"/>
      <c r="F33" s="31"/>
      <c r="G33" s="62"/>
      <c r="H33" s="62"/>
      <c r="I33" s="214" t="s">
        <v>169</v>
      </c>
      <c r="J33" s="215"/>
      <c r="K33" s="215"/>
      <c r="L33" s="215"/>
      <c r="M33" s="215"/>
      <c r="N33" s="215"/>
      <c r="O33" s="215"/>
      <c r="P33" s="215"/>
      <c r="Q33" s="62"/>
      <c r="R33" s="31"/>
      <c r="S33" s="31"/>
      <c r="T33" s="31"/>
      <c r="U33" s="13"/>
      <c r="V33" s="13"/>
      <c r="W33" s="13"/>
      <c r="X33" s="13"/>
    </row>
    <row r="34" spans="1:24">
      <c r="A34" s="13"/>
      <c r="B34" s="13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13"/>
      <c r="V34" s="13"/>
      <c r="W34" s="13"/>
      <c r="X34" s="13"/>
    </row>
    <row r="35" spans="1:24">
      <c r="A35" s="13"/>
      <c r="B35" s="13"/>
      <c r="C35" s="13"/>
      <c r="D35" s="13"/>
      <c r="E35" s="13"/>
      <c r="F35" s="13"/>
      <c r="G35" s="13"/>
      <c r="H35" s="13"/>
      <c r="I35" s="13"/>
      <c r="J35" s="13"/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</row>
    <row r="36" spans="1:24">
      <c r="A36" s="13"/>
      <c r="B36" s="13"/>
      <c r="C36" s="13"/>
      <c r="D36" s="13"/>
      <c r="E36" s="13"/>
      <c r="F36" s="13"/>
      <c r="G36" s="13"/>
      <c r="H36" s="13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</row>
    <row r="37" spans="1:24">
      <c r="A37" s="13"/>
      <c r="B37" s="13"/>
      <c r="C37" s="13"/>
      <c r="D37" s="13"/>
      <c r="E37" s="13"/>
      <c r="F37" s="13"/>
      <c r="G37" s="13"/>
      <c r="H37" s="13"/>
      <c r="I37" s="13"/>
      <c r="J37" s="13"/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</row>
    <row r="38" spans="1:24">
      <c r="A38" s="13"/>
      <c r="B38" s="13"/>
      <c r="C38" s="13"/>
      <c r="D38" s="13"/>
      <c r="E38" s="13"/>
      <c r="F38" s="13"/>
      <c r="G38" s="13"/>
      <c r="H38" s="13"/>
      <c r="I38" s="13"/>
      <c r="J38" s="13"/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</row>
    <row r="39" spans="1:24">
      <c r="A39" s="13"/>
      <c r="B39" s="13"/>
      <c r="C39" s="13"/>
      <c r="D39" s="13"/>
      <c r="E39" s="13"/>
      <c r="F39" s="13"/>
      <c r="G39" s="13"/>
      <c r="H39" s="13"/>
      <c r="I39" s="13"/>
      <c r="J39" s="13"/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</row>
    <row r="40" spans="1:24">
      <c r="A40" s="13"/>
      <c r="B40" s="13"/>
      <c r="C40" s="13"/>
      <c r="D40" s="13"/>
      <c r="E40" s="13"/>
      <c r="F40" s="13"/>
      <c r="G40" s="13"/>
      <c r="H40" s="13"/>
      <c r="I40" s="13"/>
      <c r="J40" s="13"/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</row>
    <row r="41" spans="1:24">
      <c r="A41" s="13"/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</row>
  </sheetData>
  <sheetProtection password="C9B5" sheet="1" objects="1" scenarios="1" insertRows="0" deleteRows="0" selectLockedCells="1" sort="0" autoFilter="0"/>
  <mergeCells count="3">
    <mergeCell ref="C17:H26"/>
    <mergeCell ref="I33:P33"/>
    <mergeCell ref="D6:G6"/>
  </mergeCells>
  <conditionalFormatting sqref="P15">
    <cfRule type="cellIs" dxfId="58" priority="1" operator="lessThanOrEqual">
      <formula>70</formula>
    </cfRule>
  </conditionalFormatting>
  <dataValidations count="2">
    <dataValidation operator="greaterThanOrEqual" allowBlank="1" showInputMessage="1" showErrorMessage="1" promptTitle="15 carácteres" prompt="La nomenclatura de SIE sigue el siguiente ejemplo_x000a_2023-05-45-0235" sqref="P19"/>
    <dataValidation type="textLength" operator="equal" allowBlank="1" showInputMessage="1" showErrorMessage="1" errorTitle="Identificador incorrecto" error="El CIF consta de 9 caracteres. Letras y números juntos, sin espacios ni guiones" sqref="F9">
      <formula1>9</formula1>
    </dataValidation>
  </dataValidations>
  <hyperlinks>
    <hyperlink ref="I33" r:id="rId1"/>
  </hyperlinks>
  <pageMargins left="0.7" right="0.7" top="0.75" bottom="0.75" header="0.3" footer="0.3"/>
  <pageSetup paperSize="9" orientation="portrait"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TOCAR'!$C$3:$C$17</xm:f>
          </x14:formula1>
          <xm:sqref>F11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400"/>
  <sheetViews>
    <sheetView workbookViewId="0">
      <pane ySplit="1" topLeftCell="A2" activePane="bottomLeft" state="frozen"/>
      <selection pane="bottomLeft" activeCell="J2" sqref="J2"/>
    </sheetView>
  </sheetViews>
  <sheetFormatPr baseColWidth="10" defaultColWidth="11.5703125" defaultRowHeight="12.75"/>
  <cols>
    <col min="1" max="1" width="5.85546875" style="63" customWidth="1"/>
    <col min="2" max="2" width="10.85546875" style="63" bestFit="1" customWidth="1"/>
    <col min="3" max="3" width="59.42578125" style="36" customWidth="1"/>
    <col min="4" max="4" width="11" style="46" customWidth="1"/>
    <col min="5" max="5" width="17.85546875" style="36" customWidth="1"/>
    <col min="6" max="6" width="9.28515625" style="47" customWidth="1"/>
    <col min="7" max="7" width="18.140625" style="9" customWidth="1"/>
    <col min="8" max="8" width="16.7109375" style="7" customWidth="1"/>
    <col min="9" max="9" width="13.42578125" style="79" customWidth="1"/>
    <col min="10" max="10" width="19.140625" style="36" customWidth="1"/>
    <col min="11" max="11" width="27.5703125" style="47" customWidth="1"/>
    <col min="12" max="12" width="25.85546875" style="145" customWidth="1"/>
    <col min="13" max="13" width="7.7109375" style="36" hidden="1" customWidth="1"/>
    <col min="14" max="14" width="7.7109375" style="11" customWidth="1"/>
    <col min="15" max="16384" width="11.5703125" style="11"/>
  </cols>
  <sheetData>
    <row r="1" spans="1:13" ht="39" thickBot="1">
      <c r="A1" s="151" t="s">
        <v>252</v>
      </c>
      <c r="B1" s="90" t="s">
        <v>18</v>
      </c>
      <c r="C1" s="44" t="s">
        <v>205</v>
      </c>
      <c r="D1" s="152" t="s">
        <v>20</v>
      </c>
      <c r="E1" s="44" t="s">
        <v>145</v>
      </c>
      <c r="F1" s="153" t="s">
        <v>21</v>
      </c>
      <c r="G1" s="153" t="s">
        <v>148</v>
      </c>
      <c r="H1" s="44" t="s">
        <v>149</v>
      </c>
      <c r="I1" s="78" t="s">
        <v>227</v>
      </c>
      <c r="J1" s="44" t="s">
        <v>150</v>
      </c>
      <c r="K1" s="44" t="s">
        <v>151</v>
      </c>
      <c r="L1" s="152" t="s">
        <v>1</v>
      </c>
      <c r="M1" s="154" t="s">
        <v>8</v>
      </c>
    </row>
    <row r="2" spans="1:13" ht="24.95" customHeight="1" thickTop="1">
      <c r="A2" s="80"/>
      <c r="B2" s="81"/>
      <c r="C2" s="82"/>
      <c r="D2" s="83"/>
      <c r="E2" s="84"/>
      <c r="F2" s="42" t="str">
        <f>IF(C2="","",IF(ENTRADA!$F$13="","ERROR",DATEDIF(Tabla7[[#This Row],[FECHA
NACIMIENTO  ]],ENTRADA!$F$13,"y")))</f>
        <v/>
      </c>
      <c r="G2" s="85"/>
      <c r="H2" s="86"/>
      <c r="I2" s="144" t="str">
        <f t="shared" ref="I2:I65" si="0">IF(B2="","",IF(OR(G2&gt;64,H2="PSÍQUICA"),"SI","NO"))</f>
        <v/>
      </c>
      <c r="J2" s="89"/>
      <c r="K2" s="88"/>
      <c r="L2" s="88"/>
      <c r="M2" s="3">
        <f>IF(COUNTIF(C:C,C2)&gt;1,IF(C2=C1,0,1),COUNTIF(C:C,C2))</f>
        <v>0</v>
      </c>
    </row>
    <row r="3" spans="1:13" ht="24.95" customHeight="1">
      <c r="A3" s="80"/>
      <c r="B3" s="81"/>
      <c r="C3" s="88"/>
      <c r="D3" s="87"/>
      <c r="E3" s="84"/>
      <c r="F3" s="42" t="str">
        <f>IF(C3="","",IF(ENTRADA!$F$13="","ERROR",DATEDIF(Tabla7[[#This Row],[FECHA
NACIMIENTO  ]],ENTRADA!$F$13,"y")))</f>
        <v/>
      </c>
      <c r="G3" s="85"/>
      <c r="H3" s="86"/>
      <c r="I3" s="144" t="str">
        <f t="shared" si="0"/>
        <v/>
      </c>
      <c r="J3" s="89"/>
      <c r="K3" s="88"/>
      <c r="L3" s="88"/>
      <c r="M3" s="3">
        <f>IF(COUNTIF(C:C,C3)&gt;1,IF(C3=C2,0,1),COUNTIF(C:C,C3))</f>
        <v>0</v>
      </c>
    </row>
    <row r="4" spans="1:13" ht="24.95" customHeight="1">
      <c r="A4" s="80"/>
      <c r="B4" s="81"/>
      <c r="C4" s="82"/>
      <c r="D4" s="83"/>
      <c r="E4" s="84"/>
      <c r="F4" s="42" t="str">
        <f>IF(C4="","",IF(ENTRADA!$F$13="","ERROR",DATEDIF(Tabla7[[#This Row],[FECHA
NACIMIENTO  ]],ENTRADA!$F$13,"y")))</f>
        <v/>
      </c>
      <c r="G4" s="85"/>
      <c r="H4" s="86"/>
      <c r="I4" s="144" t="str">
        <f t="shared" si="0"/>
        <v/>
      </c>
      <c r="J4" s="89"/>
      <c r="K4" s="88"/>
      <c r="L4" s="88"/>
      <c r="M4" s="3">
        <f>IF(COUNTIF(C:C,C4)&gt;1,IF(C4=C3,0,1),COUNTIF(C:C,C4))</f>
        <v>0</v>
      </c>
    </row>
    <row r="5" spans="1:13" ht="24.95" customHeight="1">
      <c r="A5" s="80"/>
      <c r="B5" s="81"/>
      <c r="C5" s="82"/>
      <c r="D5" s="83"/>
      <c r="E5" s="84"/>
      <c r="F5" s="42" t="str">
        <f>IF(C5="","",IF(ENTRADA!$F$13="","ERROR",DATEDIF(Tabla7[[#This Row],[FECHA
NACIMIENTO  ]],ENTRADA!$F$13,"y")))</f>
        <v/>
      </c>
      <c r="G5" s="85"/>
      <c r="H5" s="86"/>
      <c r="I5" s="144" t="str">
        <f t="shared" si="0"/>
        <v/>
      </c>
      <c r="J5" s="89"/>
      <c r="K5" s="88"/>
      <c r="L5" s="88"/>
      <c r="M5" s="3">
        <f>IF(COUNTIF(C:C,C5)&gt;1,IF(C5=C4,0,1),COUNTIF(C:C,C5))</f>
        <v>0</v>
      </c>
    </row>
    <row r="6" spans="1:13" ht="24.95" customHeight="1">
      <c r="A6" s="80"/>
      <c r="B6" s="81"/>
      <c r="C6" s="82"/>
      <c r="D6" s="83"/>
      <c r="E6" s="84"/>
      <c r="F6" s="42" t="str">
        <f>IF(C6="","",IF(ENTRADA!$F$13="","ERROR",DATEDIF(Tabla7[[#This Row],[FECHA
NACIMIENTO  ]],ENTRADA!$F$13,"y")))</f>
        <v/>
      </c>
      <c r="G6" s="85"/>
      <c r="H6" s="86"/>
      <c r="I6" s="144" t="str">
        <f t="shared" si="0"/>
        <v/>
      </c>
      <c r="J6" s="89"/>
      <c r="K6" s="88"/>
      <c r="L6" s="88"/>
      <c r="M6" s="3">
        <f>IF(COUNTIF(C:C,C6)&gt;1,IF(C6=#REF!,0,1),COUNTIF(C:C,C6))</f>
        <v>0</v>
      </c>
    </row>
    <row r="7" spans="1:13" ht="24.95" customHeight="1">
      <c r="A7" s="80"/>
      <c r="B7" s="81"/>
      <c r="C7" s="82"/>
      <c r="D7" s="83"/>
      <c r="E7" s="84"/>
      <c r="F7" s="42" t="str">
        <f>IF(C7="","",IF(ENTRADA!$F$13="","ERROR",DATEDIF(Tabla7[[#This Row],[FECHA
NACIMIENTO  ]],ENTRADA!$F$13,"y")))</f>
        <v/>
      </c>
      <c r="G7" s="85"/>
      <c r="H7" s="86"/>
      <c r="I7" s="144" t="str">
        <f t="shared" si="0"/>
        <v/>
      </c>
      <c r="J7" s="89"/>
      <c r="K7" s="88"/>
      <c r="L7" s="88"/>
      <c r="M7" s="3">
        <f t="shared" ref="M7:M70" si="1">IF(COUNTIF(C:C,C7)&gt;1,IF(C7=C6,0,1),COUNTIF(C:C,C7))</f>
        <v>0</v>
      </c>
    </row>
    <row r="8" spans="1:13" ht="24.95" customHeight="1">
      <c r="A8" s="80"/>
      <c r="B8" s="81"/>
      <c r="C8" s="82"/>
      <c r="D8" s="83"/>
      <c r="E8" s="84"/>
      <c r="F8" s="42" t="str">
        <f>IF(C8="","",IF(ENTRADA!$F$13="","ERROR",DATEDIF(Tabla7[[#This Row],[FECHA
NACIMIENTO  ]],ENTRADA!$F$13,"y")))</f>
        <v/>
      </c>
      <c r="G8" s="85"/>
      <c r="H8" s="86"/>
      <c r="I8" s="144" t="str">
        <f t="shared" si="0"/>
        <v/>
      </c>
      <c r="J8" s="89"/>
      <c r="K8" s="88"/>
      <c r="L8" s="88"/>
      <c r="M8" s="3">
        <f t="shared" si="1"/>
        <v>0</v>
      </c>
    </row>
    <row r="9" spans="1:13" ht="24.95" customHeight="1">
      <c r="A9" s="80"/>
      <c r="B9" s="81"/>
      <c r="C9" s="82"/>
      <c r="D9" s="83"/>
      <c r="E9" s="84"/>
      <c r="F9" s="42" t="str">
        <f>IF(C9="","",IF(ENTRADA!$F$13="","ERROR",DATEDIF(Tabla7[[#This Row],[FECHA
NACIMIENTO  ]],ENTRADA!$F$13,"y")))</f>
        <v/>
      </c>
      <c r="G9" s="85"/>
      <c r="H9" s="86"/>
      <c r="I9" s="144" t="str">
        <f t="shared" si="0"/>
        <v/>
      </c>
      <c r="J9" s="89"/>
      <c r="K9" s="88"/>
      <c r="L9" s="88"/>
      <c r="M9" s="3">
        <f t="shared" si="1"/>
        <v>0</v>
      </c>
    </row>
    <row r="10" spans="1:13" ht="24.95" customHeight="1">
      <c r="A10" s="80"/>
      <c r="B10" s="81"/>
      <c r="C10" s="82"/>
      <c r="D10" s="83"/>
      <c r="E10" s="84"/>
      <c r="F10" s="42" t="str">
        <f>IF(C10="","",IF(ENTRADA!$F$13="","ERROR",DATEDIF(Tabla7[[#This Row],[FECHA
NACIMIENTO  ]],ENTRADA!$F$13,"y")))</f>
        <v/>
      </c>
      <c r="G10" s="85"/>
      <c r="H10" s="86"/>
      <c r="I10" s="144" t="str">
        <f t="shared" si="0"/>
        <v/>
      </c>
      <c r="J10" s="89"/>
      <c r="K10" s="88"/>
      <c r="L10" s="88"/>
      <c r="M10" s="3">
        <f t="shared" si="1"/>
        <v>0</v>
      </c>
    </row>
    <row r="11" spans="1:13" ht="24.95" customHeight="1">
      <c r="A11" s="80"/>
      <c r="B11" s="81"/>
      <c r="C11" s="82"/>
      <c r="D11" s="83"/>
      <c r="E11" s="84"/>
      <c r="F11" s="42" t="str">
        <f>IF(C11="","",IF(ENTRADA!$F$13="","ERROR",DATEDIF(Tabla7[[#This Row],[FECHA
NACIMIENTO  ]],ENTRADA!$F$13,"y")))</f>
        <v/>
      </c>
      <c r="G11" s="85"/>
      <c r="H11" s="86"/>
      <c r="I11" s="144" t="str">
        <f t="shared" si="0"/>
        <v/>
      </c>
      <c r="J11" s="89"/>
      <c r="K11" s="88"/>
      <c r="L11" s="88"/>
      <c r="M11" s="3">
        <f t="shared" si="1"/>
        <v>0</v>
      </c>
    </row>
    <row r="12" spans="1:13" ht="24.95" customHeight="1">
      <c r="A12" s="80"/>
      <c r="B12" s="81"/>
      <c r="C12" s="82"/>
      <c r="D12" s="83"/>
      <c r="E12" s="84"/>
      <c r="F12" s="42" t="str">
        <f>IF(C12="","",IF(ENTRADA!$F$13="","ERROR",DATEDIF(Tabla7[[#This Row],[FECHA
NACIMIENTO  ]],ENTRADA!$F$13,"y")))</f>
        <v/>
      </c>
      <c r="G12" s="85"/>
      <c r="H12" s="86"/>
      <c r="I12" s="144" t="str">
        <f t="shared" si="0"/>
        <v/>
      </c>
      <c r="J12" s="89"/>
      <c r="K12" s="88"/>
      <c r="L12" s="88"/>
      <c r="M12" s="3">
        <f t="shared" si="1"/>
        <v>0</v>
      </c>
    </row>
    <row r="13" spans="1:13" ht="24.95" customHeight="1">
      <c r="A13" s="80"/>
      <c r="B13" s="81"/>
      <c r="C13" s="82"/>
      <c r="D13" s="83"/>
      <c r="E13" s="84"/>
      <c r="F13" s="42" t="str">
        <f>IF(C13="","",IF(ENTRADA!$F$13="","ERROR",DATEDIF(Tabla7[[#This Row],[FECHA
NACIMIENTO  ]],ENTRADA!$F$13,"y")))</f>
        <v/>
      </c>
      <c r="G13" s="85"/>
      <c r="H13" s="86"/>
      <c r="I13" s="144" t="str">
        <f t="shared" si="0"/>
        <v/>
      </c>
      <c r="J13" s="89"/>
      <c r="K13" s="88"/>
      <c r="L13" s="88"/>
      <c r="M13" s="3">
        <f t="shared" si="1"/>
        <v>0</v>
      </c>
    </row>
    <row r="14" spans="1:13" ht="24.95" customHeight="1">
      <c r="A14" s="80"/>
      <c r="B14" s="81"/>
      <c r="C14" s="82"/>
      <c r="D14" s="83"/>
      <c r="E14" s="84"/>
      <c r="F14" s="42" t="str">
        <f>IF(C14="","",IF(ENTRADA!$F$13="","ERROR",DATEDIF(Tabla7[[#This Row],[FECHA
NACIMIENTO  ]],ENTRADA!$F$13,"y")))</f>
        <v/>
      </c>
      <c r="G14" s="85"/>
      <c r="H14" s="86"/>
      <c r="I14" s="144" t="str">
        <f t="shared" si="0"/>
        <v/>
      </c>
      <c r="J14" s="89"/>
      <c r="K14" s="88"/>
      <c r="L14" s="88"/>
      <c r="M14" s="3">
        <f t="shared" si="1"/>
        <v>0</v>
      </c>
    </row>
    <row r="15" spans="1:13" ht="24.95" customHeight="1">
      <c r="A15" s="80"/>
      <c r="B15" s="81"/>
      <c r="C15" s="82"/>
      <c r="D15" s="83"/>
      <c r="E15" s="84"/>
      <c r="F15" s="42" t="str">
        <f>IF(C15="","",IF(ENTRADA!$F$13="","ERROR",DATEDIF(Tabla7[[#This Row],[FECHA
NACIMIENTO  ]],ENTRADA!$F$13,"y")))</f>
        <v/>
      </c>
      <c r="G15" s="85"/>
      <c r="H15" s="86"/>
      <c r="I15" s="144" t="str">
        <f t="shared" si="0"/>
        <v/>
      </c>
      <c r="J15" s="89"/>
      <c r="K15" s="88"/>
      <c r="L15" s="88"/>
      <c r="M15" s="3">
        <f t="shared" si="1"/>
        <v>0</v>
      </c>
    </row>
    <row r="16" spans="1:13" ht="24.95" customHeight="1">
      <c r="A16" s="80"/>
      <c r="B16" s="81"/>
      <c r="C16" s="82"/>
      <c r="D16" s="83"/>
      <c r="E16" s="84"/>
      <c r="F16" s="42" t="str">
        <f>IF(C16="","",IF(ENTRADA!$F$13="","ERROR",DATEDIF(Tabla7[[#This Row],[FECHA
NACIMIENTO  ]],ENTRADA!$F$13,"y")))</f>
        <v/>
      </c>
      <c r="G16" s="85"/>
      <c r="H16" s="86"/>
      <c r="I16" s="144" t="str">
        <f t="shared" si="0"/>
        <v/>
      </c>
      <c r="J16" s="89"/>
      <c r="K16" s="88"/>
      <c r="L16" s="88"/>
      <c r="M16" s="3">
        <f t="shared" si="1"/>
        <v>0</v>
      </c>
    </row>
    <row r="17" spans="1:13" ht="24.95" customHeight="1">
      <c r="A17" s="80"/>
      <c r="B17" s="81"/>
      <c r="C17" s="82"/>
      <c r="D17" s="83"/>
      <c r="E17" s="84"/>
      <c r="F17" s="42" t="str">
        <f>IF(C17="","",IF(ENTRADA!$F$13="","ERROR",DATEDIF(Tabla7[[#This Row],[FECHA
NACIMIENTO  ]],ENTRADA!$F$13,"y")))</f>
        <v/>
      </c>
      <c r="G17" s="85"/>
      <c r="H17" s="86"/>
      <c r="I17" s="144" t="str">
        <f t="shared" si="0"/>
        <v/>
      </c>
      <c r="J17" s="89"/>
      <c r="K17" s="88"/>
      <c r="L17" s="88"/>
      <c r="M17" s="3">
        <f t="shared" si="1"/>
        <v>0</v>
      </c>
    </row>
    <row r="18" spans="1:13" ht="24.95" customHeight="1">
      <c r="A18" s="80"/>
      <c r="B18" s="81"/>
      <c r="C18" s="82"/>
      <c r="D18" s="83"/>
      <c r="E18" s="84"/>
      <c r="F18" s="42" t="str">
        <f>IF(C18="","",IF(ENTRADA!$F$13="","ERROR",DATEDIF(Tabla7[[#This Row],[FECHA
NACIMIENTO  ]],ENTRADA!$F$13,"y")))</f>
        <v/>
      </c>
      <c r="G18" s="85"/>
      <c r="H18" s="86"/>
      <c r="I18" s="144" t="str">
        <f t="shared" si="0"/>
        <v/>
      </c>
      <c r="J18" s="89"/>
      <c r="K18" s="88"/>
      <c r="L18" s="88"/>
      <c r="M18" s="3">
        <f t="shared" si="1"/>
        <v>0</v>
      </c>
    </row>
    <row r="19" spans="1:13" ht="24.95" customHeight="1">
      <c r="A19" s="80"/>
      <c r="B19" s="81"/>
      <c r="C19" s="82"/>
      <c r="D19" s="83"/>
      <c r="E19" s="84"/>
      <c r="F19" s="42" t="str">
        <f>IF(C19="","",IF(ENTRADA!$F$13="","ERROR",DATEDIF(Tabla7[[#This Row],[FECHA
NACIMIENTO  ]],ENTRADA!$F$13,"y")))</f>
        <v/>
      </c>
      <c r="G19" s="85"/>
      <c r="H19" s="86"/>
      <c r="I19" s="144" t="str">
        <f t="shared" si="0"/>
        <v/>
      </c>
      <c r="J19" s="89"/>
      <c r="K19" s="88"/>
      <c r="L19" s="88"/>
      <c r="M19" s="3">
        <f t="shared" si="1"/>
        <v>0</v>
      </c>
    </row>
    <row r="20" spans="1:13" ht="24.95" customHeight="1">
      <c r="A20" s="80"/>
      <c r="B20" s="81"/>
      <c r="C20" s="82"/>
      <c r="D20" s="83"/>
      <c r="E20" s="84"/>
      <c r="F20" s="42" t="str">
        <f>IF(C20="","",IF(ENTRADA!$F$13="","ERROR",DATEDIF(Tabla7[[#This Row],[FECHA
NACIMIENTO  ]],ENTRADA!$F$13,"y")))</f>
        <v/>
      </c>
      <c r="G20" s="85"/>
      <c r="H20" s="86"/>
      <c r="I20" s="144" t="str">
        <f t="shared" si="0"/>
        <v/>
      </c>
      <c r="J20" s="89"/>
      <c r="K20" s="88"/>
      <c r="L20" s="88"/>
      <c r="M20" s="3">
        <f t="shared" si="1"/>
        <v>0</v>
      </c>
    </row>
    <row r="21" spans="1:13" ht="24.95" customHeight="1">
      <c r="A21" s="80"/>
      <c r="B21" s="81"/>
      <c r="C21" s="82"/>
      <c r="D21" s="83"/>
      <c r="E21" s="84"/>
      <c r="F21" s="42" t="str">
        <f>IF(C21="","",IF(ENTRADA!$F$13="","ERROR",DATEDIF(Tabla7[[#This Row],[FECHA
NACIMIENTO  ]],ENTRADA!$F$13,"y")))</f>
        <v/>
      </c>
      <c r="G21" s="85"/>
      <c r="H21" s="86"/>
      <c r="I21" s="144" t="str">
        <f t="shared" si="0"/>
        <v/>
      </c>
      <c r="J21" s="89"/>
      <c r="K21" s="88"/>
      <c r="L21" s="88"/>
      <c r="M21" s="3">
        <f t="shared" si="1"/>
        <v>0</v>
      </c>
    </row>
    <row r="22" spans="1:13" ht="24.95" customHeight="1">
      <c r="A22" s="80"/>
      <c r="B22" s="81"/>
      <c r="C22" s="82"/>
      <c r="D22" s="83"/>
      <c r="E22" s="84"/>
      <c r="F22" s="42" t="str">
        <f>IF(C22="","",IF(ENTRADA!$F$13="","ERROR",DATEDIF(Tabla7[[#This Row],[FECHA
NACIMIENTO  ]],ENTRADA!$F$13,"y")))</f>
        <v/>
      </c>
      <c r="G22" s="85"/>
      <c r="H22" s="86"/>
      <c r="I22" s="144" t="str">
        <f t="shared" si="0"/>
        <v/>
      </c>
      <c r="J22" s="89"/>
      <c r="K22" s="88"/>
      <c r="L22" s="88"/>
      <c r="M22" s="3">
        <f t="shared" si="1"/>
        <v>0</v>
      </c>
    </row>
    <row r="23" spans="1:13" ht="24.95" customHeight="1">
      <c r="A23" s="80"/>
      <c r="B23" s="81"/>
      <c r="C23" s="82"/>
      <c r="D23" s="83"/>
      <c r="E23" s="84"/>
      <c r="F23" s="42" t="str">
        <f>IF(C23="","",IF(ENTRADA!$F$13="","ERROR",DATEDIF(Tabla7[[#This Row],[FECHA
NACIMIENTO  ]],ENTRADA!$F$13,"y")))</f>
        <v/>
      </c>
      <c r="G23" s="85"/>
      <c r="H23" s="86"/>
      <c r="I23" s="144" t="str">
        <f t="shared" si="0"/>
        <v/>
      </c>
      <c r="J23" s="89"/>
      <c r="K23" s="88"/>
      <c r="L23" s="88"/>
      <c r="M23" s="3">
        <f t="shared" si="1"/>
        <v>0</v>
      </c>
    </row>
    <row r="24" spans="1:13" ht="24.95" customHeight="1">
      <c r="A24" s="80"/>
      <c r="B24" s="81"/>
      <c r="C24" s="82"/>
      <c r="D24" s="83"/>
      <c r="E24" s="84"/>
      <c r="F24" s="42" t="str">
        <f>IF(C24="","",IF(ENTRADA!$F$13="","ERROR",DATEDIF(Tabla7[[#This Row],[FECHA
NACIMIENTO  ]],ENTRADA!$F$13,"y")))</f>
        <v/>
      </c>
      <c r="G24" s="85"/>
      <c r="H24" s="86"/>
      <c r="I24" s="144" t="str">
        <f t="shared" si="0"/>
        <v/>
      </c>
      <c r="J24" s="89"/>
      <c r="K24" s="88"/>
      <c r="L24" s="88"/>
      <c r="M24" s="3">
        <f t="shared" si="1"/>
        <v>0</v>
      </c>
    </row>
    <row r="25" spans="1:13" ht="24.95" customHeight="1">
      <c r="A25" s="80"/>
      <c r="B25" s="81"/>
      <c r="C25" s="82"/>
      <c r="D25" s="83"/>
      <c r="E25" s="84"/>
      <c r="F25" s="42" t="str">
        <f>IF(C25="","",IF(ENTRADA!$F$13="","ERROR",DATEDIF(Tabla7[[#This Row],[FECHA
NACIMIENTO  ]],ENTRADA!$F$13,"y")))</f>
        <v/>
      </c>
      <c r="G25" s="85"/>
      <c r="H25" s="86"/>
      <c r="I25" s="144" t="str">
        <f t="shared" si="0"/>
        <v/>
      </c>
      <c r="J25" s="89"/>
      <c r="K25" s="88"/>
      <c r="L25" s="88"/>
      <c r="M25" s="3">
        <f t="shared" si="1"/>
        <v>0</v>
      </c>
    </row>
    <row r="26" spans="1:13" ht="24.95" customHeight="1">
      <c r="A26" s="80"/>
      <c r="B26" s="81"/>
      <c r="C26" s="82"/>
      <c r="D26" s="83"/>
      <c r="E26" s="84"/>
      <c r="F26" s="42" t="str">
        <f>IF(C26="","",IF(ENTRADA!$F$13="","ERROR",DATEDIF(Tabla7[[#This Row],[FECHA
NACIMIENTO  ]],ENTRADA!$F$13,"y")))</f>
        <v/>
      </c>
      <c r="G26" s="85"/>
      <c r="H26" s="86"/>
      <c r="I26" s="144" t="str">
        <f t="shared" si="0"/>
        <v/>
      </c>
      <c r="J26" s="89"/>
      <c r="K26" s="88"/>
      <c r="L26" s="88"/>
      <c r="M26" s="3">
        <f t="shared" si="1"/>
        <v>0</v>
      </c>
    </row>
    <row r="27" spans="1:13" ht="24.95" customHeight="1">
      <c r="A27" s="80"/>
      <c r="B27" s="81"/>
      <c r="C27" s="82"/>
      <c r="D27" s="83"/>
      <c r="E27" s="84"/>
      <c r="F27" s="42" t="str">
        <f>IF(C27="","",IF(ENTRADA!$F$13="","ERROR",DATEDIF(Tabla7[[#This Row],[FECHA
NACIMIENTO  ]],ENTRADA!$F$13,"y")))</f>
        <v/>
      </c>
      <c r="G27" s="85"/>
      <c r="H27" s="86"/>
      <c r="I27" s="144" t="str">
        <f t="shared" si="0"/>
        <v/>
      </c>
      <c r="J27" s="89"/>
      <c r="K27" s="88"/>
      <c r="L27" s="88"/>
      <c r="M27" s="3">
        <f t="shared" si="1"/>
        <v>0</v>
      </c>
    </row>
    <row r="28" spans="1:13" ht="24.95" customHeight="1">
      <c r="A28" s="80"/>
      <c r="B28" s="81"/>
      <c r="C28" s="82"/>
      <c r="D28" s="83"/>
      <c r="E28" s="84"/>
      <c r="F28" s="42" t="str">
        <f>IF(C28="","",IF(ENTRADA!$F$13="","ERROR",DATEDIF(Tabla7[[#This Row],[FECHA
NACIMIENTO  ]],ENTRADA!$F$13,"y")))</f>
        <v/>
      </c>
      <c r="G28" s="85"/>
      <c r="H28" s="86"/>
      <c r="I28" s="144" t="str">
        <f t="shared" si="0"/>
        <v/>
      </c>
      <c r="J28" s="89"/>
      <c r="K28" s="88"/>
      <c r="L28" s="88"/>
      <c r="M28" s="3">
        <f t="shared" si="1"/>
        <v>0</v>
      </c>
    </row>
    <row r="29" spans="1:13" ht="24.95" customHeight="1">
      <c r="A29" s="80"/>
      <c r="B29" s="81"/>
      <c r="C29" s="82"/>
      <c r="D29" s="83"/>
      <c r="E29" s="84"/>
      <c r="F29" s="42" t="str">
        <f>IF(C29="","",IF(ENTRADA!$F$13="","ERROR",DATEDIF(Tabla7[[#This Row],[FECHA
NACIMIENTO  ]],ENTRADA!$F$13,"y")))</f>
        <v/>
      </c>
      <c r="G29" s="85"/>
      <c r="H29" s="86"/>
      <c r="I29" s="144" t="str">
        <f t="shared" si="0"/>
        <v/>
      </c>
      <c r="J29" s="89"/>
      <c r="K29" s="88"/>
      <c r="L29" s="88"/>
      <c r="M29" s="3">
        <f t="shared" si="1"/>
        <v>0</v>
      </c>
    </row>
    <row r="30" spans="1:13" ht="24.95" customHeight="1">
      <c r="A30" s="80"/>
      <c r="B30" s="41"/>
      <c r="C30" s="1"/>
      <c r="D30" s="2"/>
      <c r="E30" s="4"/>
      <c r="F30" s="42" t="str">
        <f>IF(C30="","",IF(ENTRADA!$F$13="","ERROR",DATEDIF(Tabla7[[#This Row],[FECHA
NACIMIENTO  ]],ENTRADA!$F$13,"y")))</f>
        <v/>
      </c>
      <c r="G30" s="7"/>
      <c r="H30" s="3"/>
      <c r="I30" s="144" t="str">
        <f t="shared" si="0"/>
        <v/>
      </c>
      <c r="J30" s="5"/>
      <c r="K30" s="1"/>
      <c r="L30" s="1"/>
      <c r="M30" s="3">
        <f t="shared" si="1"/>
        <v>0</v>
      </c>
    </row>
    <row r="31" spans="1:13" ht="24.95" customHeight="1">
      <c r="A31" s="80"/>
      <c r="B31" s="146"/>
      <c r="C31" s="147"/>
      <c r="D31" s="83"/>
      <c r="E31" s="148"/>
      <c r="F31" s="42" t="str">
        <f>IF(C31="","",IF(ENTRADA!$F$13="","ERROR",DATEDIF(Tabla7[[#This Row],[FECHA
NACIMIENTO  ]],ENTRADA!$F$13,"y")))</f>
        <v/>
      </c>
      <c r="G31" s="149"/>
      <c r="H31" s="86"/>
      <c r="I31" s="144" t="str">
        <f t="shared" si="0"/>
        <v/>
      </c>
      <c r="J31" s="150"/>
      <c r="K31" s="147"/>
      <c r="L31" s="147"/>
      <c r="M31" s="3">
        <f t="shared" si="1"/>
        <v>0</v>
      </c>
    </row>
    <row r="32" spans="1:13" ht="24.95" customHeight="1">
      <c r="A32" s="80"/>
      <c r="B32" s="81"/>
      <c r="C32" s="82"/>
      <c r="D32" s="83"/>
      <c r="E32" s="84"/>
      <c r="F32" s="42" t="str">
        <f>IF(C32="","",IF(ENTRADA!$F$13="","ERROR",DATEDIF(Tabla7[[#This Row],[FECHA
NACIMIENTO  ]],ENTRADA!$F$13,"y")))</f>
        <v/>
      </c>
      <c r="G32" s="85"/>
      <c r="H32" s="86"/>
      <c r="I32" s="144" t="str">
        <f t="shared" si="0"/>
        <v/>
      </c>
      <c r="J32" s="89"/>
      <c r="K32" s="88"/>
      <c r="L32" s="88"/>
      <c r="M32" s="3">
        <f t="shared" si="1"/>
        <v>0</v>
      </c>
    </row>
    <row r="33" spans="1:13" ht="24.95" customHeight="1">
      <c r="A33" s="80"/>
      <c r="B33" s="81"/>
      <c r="C33" s="82"/>
      <c r="D33" s="83"/>
      <c r="E33" s="84"/>
      <c r="F33" s="42" t="str">
        <f>IF(C33="","",IF(ENTRADA!$F$13="","ERROR",DATEDIF(Tabla7[[#This Row],[FECHA
NACIMIENTO  ]],ENTRADA!$F$13,"y")))</f>
        <v/>
      </c>
      <c r="G33" s="85"/>
      <c r="H33" s="86"/>
      <c r="I33" s="144" t="str">
        <f t="shared" si="0"/>
        <v/>
      </c>
      <c r="J33" s="89"/>
      <c r="K33" s="88"/>
      <c r="L33" s="88"/>
      <c r="M33" s="3">
        <f t="shared" si="1"/>
        <v>0</v>
      </c>
    </row>
    <row r="34" spans="1:13" ht="24.95" customHeight="1">
      <c r="A34" s="80"/>
      <c r="B34" s="81"/>
      <c r="C34" s="82"/>
      <c r="D34" s="83"/>
      <c r="E34" s="84"/>
      <c r="F34" s="42" t="str">
        <f>IF(C34="","",IF(ENTRADA!$F$13="","ERROR",DATEDIF(Tabla7[[#This Row],[FECHA
NACIMIENTO  ]],ENTRADA!$F$13,"y")))</f>
        <v/>
      </c>
      <c r="G34" s="85"/>
      <c r="H34" s="86"/>
      <c r="I34" s="144" t="str">
        <f t="shared" si="0"/>
        <v/>
      </c>
      <c r="J34" s="89"/>
      <c r="K34" s="88"/>
      <c r="L34" s="88"/>
      <c r="M34" s="3">
        <f t="shared" si="1"/>
        <v>0</v>
      </c>
    </row>
    <row r="35" spans="1:13" ht="24.95" customHeight="1">
      <c r="A35" s="80"/>
      <c r="B35" s="81"/>
      <c r="C35" s="82"/>
      <c r="D35" s="83"/>
      <c r="E35" s="84"/>
      <c r="F35" s="42" t="str">
        <f>IF(C35="","",IF(ENTRADA!$F$13="","ERROR",DATEDIF(Tabla7[[#This Row],[FECHA
NACIMIENTO  ]],ENTRADA!$F$13,"y")))</f>
        <v/>
      </c>
      <c r="G35" s="85"/>
      <c r="H35" s="86"/>
      <c r="I35" s="144" t="str">
        <f t="shared" si="0"/>
        <v/>
      </c>
      <c r="J35" s="89"/>
      <c r="K35" s="88"/>
      <c r="L35" s="88"/>
      <c r="M35" s="3">
        <f t="shared" si="1"/>
        <v>0</v>
      </c>
    </row>
    <row r="36" spans="1:13" ht="24.95" customHeight="1">
      <c r="A36" s="80"/>
      <c r="B36" s="81"/>
      <c r="C36" s="88"/>
      <c r="D36" s="83"/>
      <c r="E36" s="84"/>
      <c r="F36" s="42" t="str">
        <f>IF(C36="","",IF(ENTRADA!$F$13="","ERROR",DATEDIF(Tabla7[[#This Row],[FECHA
NACIMIENTO  ]],ENTRADA!$F$13,"y")))</f>
        <v/>
      </c>
      <c r="G36" s="85"/>
      <c r="H36" s="86"/>
      <c r="I36" s="144" t="str">
        <f t="shared" si="0"/>
        <v/>
      </c>
      <c r="J36" s="89"/>
      <c r="K36" s="88"/>
      <c r="L36" s="88"/>
      <c r="M36" s="3">
        <f t="shared" si="1"/>
        <v>0</v>
      </c>
    </row>
    <row r="37" spans="1:13" ht="24.95" customHeight="1">
      <c r="A37" s="80"/>
      <c r="B37" s="81"/>
      <c r="C37" s="88"/>
      <c r="D37" s="83"/>
      <c r="E37" s="84"/>
      <c r="F37" s="42" t="str">
        <f>IF(C37="","",IF(ENTRADA!$F$13="","ERROR",DATEDIF(Tabla7[[#This Row],[FECHA
NACIMIENTO  ]],ENTRADA!$F$13,"y")))</f>
        <v/>
      </c>
      <c r="G37" s="85"/>
      <c r="H37" s="86"/>
      <c r="I37" s="144" t="str">
        <f t="shared" si="0"/>
        <v/>
      </c>
      <c r="J37" s="89"/>
      <c r="K37" s="88"/>
      <c r="L37" s="88"/>
      <c r="M37" s="3">
        <f t="shared" si="1"/>
        <v>0</v>
      </c>
    </row>
    <row r="38" spans="1:13" ht="24.95" customHeight="1">
      <c r="A38" s="80"/>
      <c r="B38" s="81"/>
      <c r="C38" s="88"/>
      <c r="D38" s="87"/>
      <c r="E38" s="84"/>
      <c r="F38" s="42" t="str">
        <f>IF(C38="","",IF(ENTRADA!$F$13="","ERROR",DATEDIF(Tabla7[[#This Row],[FECHA
NACIMIENTO  ]],ENTRADA!$F$13,"y")))</f>
        <v/>
      </c>
      <c r="G38" s="85"/>
      <c r="H38" s="86"/>
      <c r="I38" s="144" t="str">
        <f t="shared" si="0"/>
        <v/>
      </c>
      <c r="J38" s="89"/>
      <c r="K38" s="88"/>
      <c r="L38" s="88"/>
      <c r="M38" s="3">
        <f t="shared" si="1"/>
        <v>0</v>
      </c>
    </row>
    <row r="39" spans="1:13" ht="24.95" customHeight="1">
      <c r="A39" s="80"/>
      <c r="B39" s="81"/>
      <c r="C39" s="82"/>
      <c r="D39" s="83"/>
      <c r="E39" s="84"/>
      <c r="F39" s="42" t="str">
        <f>IF(C39="","",IF(ENTRADA!$F$13="","ERROR",DATEDIF(Tabla7[[#This Row],[FECHA
NACIMIENTO  ]],ENTRADA!$F$13,"y")))</f>
        <v/>
      </c>
      <c r="G39" s="85"/>
      <c r="H39" s="86"/>
      <c r="I39" s="144" t="str">
        <f t="shared" si="0"/>
        <v/>
      </c>
      <c r="J39" s="89"/>
      <c r="K39" s="88"/>
      <c r="L39" s="88"/>
      <c r="M39" s="3">
        <f t="shared" si="1"/>
        <v>0</v>
      </c>
    </row>
    <row r="40" spans="1:13" ht="24.95" customHeight="1">
      <c r="A40" s="80"/>
      <c r="B40" s="81"/>
      <c r="C40" s="82"/>
      <c r="D40" s="83"/>
      <c r="E40" s="84"/>
      <c r="F40" s="42" t="str">
        <f>IF(C40="","",IF(ENTRADA!$F$13="","ERROR",DATEDIF(Tabla7[[#This Row],[FECHA
NACIMIENTO  ]],ENTRADA!$F$13,"y")))</f>
        <v/>
      </c>
      <c r="G40" s="85"/>
      <c r="H40" s="86"/>
      <c r="I40" s="144" t="str">
        <f t="shared" si="0"/>
        <v/>
      </c>
      <c r="J40" s="89"/>
      <c r="K40" s="88"/>
      <c r="L40" s="88"/>
      <c r="M40" s="3">
        <f t="shared" si="1"/>
        <v>0</v>
      </c>
    </row>
    <row r="41" spans="1:13" ht="24.95" customHeight="1">
      <c r="A41" s="80"/>
      <c r="B41" s="81"/>
      <c r="C41" s="82"/>
      <c r="D41" s="83"/>
      <c r="E41" s="84"/>
      <c r="F41" s="42" t="str">
        <f>IF(C41="","",IF(ENTRADA!$F$13="","ERROR",DATEDIF(Tabla7[[#This Row],[FECHA
NACIMIENTO  ]],ENTRADA!$F$13,"y")))</f>
        <v/>
      </c>
      <c r="G41" s="85"/>
      <c r="H41" s="86"/>
      <c r="I41" s="144" t="str">
        <f t="shared" si="0"/>
        <v/>
      </c>
      <c r="J41" s="89"/>
      <c r="K41" s="88"/>
      <c r="L41" s="88"/>
      <c r="M41" s="3">
        <f t="shared" si="1"/>
        <v>0</v>
      </c>
    </row>
    <row r="42" spans="1:13" ht="24.95" customHeight="1">
      <c r="A42" s="80"/>
      <c r="B42" s="81"/>
      <c r="C42" s="82"/>
      <c r="D42" s="83"/>
      <c r="E42" s="84"/>
      <c r="F42" s="42" t="str">
        <f>IF(C42="","",IF(ENTRADA!$F$13="","ERROR",DATEDIF(Tabla7[[#This Row],[FECHA
NACIMIENTO  ]],ENTRADA!$F$13,"y")))</f>
        <v/>
      </c>
      <c r="G42" s="85"/>
      <c r="H42" s="86"/>
      <c r="I42" s="144" t="str">
        <f t="shared" si="0"/>
        <v/>
      </c>
      <c r="J42" s="89"/>
      <c r="K42" s="88"/>
      <c r="L42" s="88"/>
      <c r="M42" s="3">
        <f t="shared" si="1"/>
        <v>0</v>
      </c>
    </row>
    <row r="43" spans="1:13" ht="24.95" customHeight="1">
      <c r="A43" s="80"/>
      <c r="B43" s="81"/>
      <c r="C43" s="82"/>
      <c r="D43" s="83"/>
      <c r="E43" s="84"/>
      <c r="F43" s="42" t="str">
        <f>IF(C43="","",IF(ENTRADA!$F$13="","ERROR",DATEDIF(Tabla7[[#This Row],[FECHA
NACIMIENTO  ]],ENTRADA!$F$13,"y")))</f>
        <v/>
      </c>
      <c r="G43" s="85"/>
      <c r="H43" s="86"/>
      <c r="I43" s="144" t="str">
        <f t="shared" si="0"/>
        <v/>
      </c>
      <c r="J43" s="89"/>
      <c r="K43" s="88"/>
      <c r="L43" s="88"/>
      <c r="M43" s="3">
        <f t="shared" si="1"/>
        <v>0</v>
      </c>
    </row>
    <row r="44" spans="1:13" ht="24.95" customHeight="1">
      <c r="A44" s="80"/>
      <c r="B44" s="81"/>
      <c r="C44" s="82"/>
      <c r="D44" s="83"/>
      <c r="E44" s="84"/>
      <c r="F44" s="42" t="str">
        <f>IF(C44="","",IF(ENTRADA!$F$13="","ERROR",DATEDIF(Tabla7[[#This Row],[FECHA
NACIMIENTO  ]],ENTRADA!$F$13,"y")))</f>
        <v/>
      </c>
      <c r="G44" s="85"/>
      <c r="H44" s="86"/>
      <c r="I44" s="144" t="str">
        <f t="shared" si="0"/>
        <v/>
      </c>
      <c r="J44" s="89"/>
      <c r="K44" s="88"/>
      <c r="L44" s="88"/>
      <c r="M44" s="3">
        <f t="shared" si="1"/>
        <v>0</v>
      </c>
    </row>
    <row r="45" spans="1:13" ht="24.95" customHeight="1">
      <c r="A45" s="80"/>
      <c r="B45" s="81"/>
      <c r="C45" s="82"/>
      <c r="D45" s="83"/>
      <c r="E45" s="84"/>
      <c r="F45" s="42" t="str">
        <f>IF(C45="","",IF(ENTRADA!$F$13="","ERROR",DATEDIF(Tabla7[[#This Row],[FECHA
NACIMIENTO  ]],ENTRADA!$F$13,"y")))</f>
        <v/>
      </c>
      <c r="G45" s="85"/>
      <c r="H45" s="86"/>
      <c r="I45" s="144" t="str">
        <f t="shared" si="0"/>
        <v/>
      </c>
      <c r="J45" s="89"/>
      <c r="K45" s="88"/>
      <c r="L45" s="88"/>
      <c r="M45" s="3">
        <f t="shared" si="1"/>
        <v>0</v>
      </c>
    </row>
    <row r="46" spans="1:13" ht="24.95" customHeight="1">
      <c r="A46" s="80"/>
      <c r="B46" s="81"/>
      <c r="C46" s="82"/>
      <c r="D46" s="83"/>
      <c r="E46" s="84"/>
      <c r="F46" s="42" t="str">
        <f>IF(C46="","",IF(ENTRADA!$F$13="","ERROR",DATEDIF(Tabla7[[#This Row],[FECHA
NACIMIENTO  ]],ENTRADA!$F$13,"y")))</f>
        <v/>
      </c>
      <c r="G46" s="85"/>
      <c r="H46" s="86"/>
      <c r="I46" s="144" t="str">
        <f t="shared" si="0"/>
        <v/>
      </c>
      <c r="J46" s="89"/>
      <c r="K46" s="88"/>
      <c r="L46" s="88"/>
      <c r="M46" s="3">
        <f t="shared" si="1"/>
        <v>0</v>
      </c>
    </row>
    <row r="47" spans="1:13" ht="24.95" customHeight="1">
      <c r="A47" s="80"/>
      <c r="B47" s="81"/>
      <c r="C47" s="82"/>
      <c r="D47" s="83"/>
      <c r="E47" s="84"/>
      <c r="F47" s="42" t="str">
        <f>IF(C47="","",IF(ENTRADA!$F$13="","ERROR",DATEDIF(Tabla7[[#This Row],[FECHA
NACIMIENTO  ]],ENTRADA!$F$13,"y")))</f>
        <v/>
      </c>
      <c r="G47" s="85"/>
      <c r="H47" s="86"/>
      <c r="I47" s="144" t="str">
        <f t="shared" si="0"/>
        <v/>
      </c>
      <c r="J47" s="89"/>
      <c r="K47" s="88"/>
      <c r="L47" s="88"/>
      <c r="M47" s="3">
        <f t="shared" si="1"/>
        <v>0</v>
      </c>
    </row>
    <row r="48" spans="1:13" ht="24.95" customHeight="1">
      <c r="A48" s="80"/>
      <c r="B48" s="81"/>
      <c r="C48" s="82"/>
      <c r="D48" s="83"/>
      <c r="E48" s="84"/>
      <c r="F48" s="42" t="str">
        <f>IF(C48="","",IF(ENTRADA!$F$13="","ERROR",DATEDIF(Tabla7[[#This Row],[FECHA
NACIMIENTO  ]],ENTRADA!$F$13,"y")))</f>
        <v/>
      </c>
      <c r="G48" s="85"/>
      <c r="H48" s="86"/>
      <c r="I48" s="144" t="str">
        <f t="shared" si="0"/>
        <v/>
      </c>
      <c r="J48" s="89"/>
      <c r="K48" s="88"/>
      <c r="L48" s="88"/>
      <c r="M48" s="3">
        <f t="shared" si="1"/>
        <v>0</v>
      </c>
    </row>
    <row r="49" spans="1:13" ht="24.95" customHeight="1">
      <c r="A49" s="80"/>
      <c r="B49" s="81"/>
      <c r="C49" s="82"/>
      <c r="D49" s="83"/>
      <c r="E49" s="84"/>
      <c r="F49" s="42" t="str">
        <f>IF(C49="","",IF(ENTRADA!$F$13="","ERROR",DATEDIF(Tabla7[[#This Row],[FECHA
NACIMIENTO  ]],ENTRADA!$F$13,"y")))</f>
        <v/>
      </c>
      <c r="G49" s="85"/>
      <c r="H49" s="86"/>
      <c r="I49" s="144" t="str">
        <f t="shared" si="0"/>
        <v/>
      </c>
      <c r="J49" s="89"/>
      <c r="K49" s="88"/>
      <c r="L49" s="88"/>
      <c r="M49" s="3">
        <f t="shared" si="1"/>
        <v>0</v>
      </c>
    </row>
    <row r="50" spans="1:13" ht="24.95" customHeight="1">
      <c r="A50" s="80"/>
      <c r="B50" s="81"/>
      <c r="C50" s="82"/>
      <c r="D50" s="83"/>
      <c r="E50" s="84"/>
      <c r="F50" s="42" t="str">
        <f>IF(C50="","",IF(ENTRADA!$F$13="","ERROR",DATEDIF(Tabla7[[#This Row],[FECHA
NACIMIENTO  ]],ENTRADA!$F$13,"y")))</f>
        <v/>
      </c>
      <c r="G50" s="85"/>
      <c r="H50" s="86"/>
      <c r="I50" s="144" t="str">
        <f t="shared" si="0"/>
        <v/>
      </c>
      <c r="J50" s="89"/>
      <c r="K50" s="88"/>
      <c r="L50" s="88"/>
      <c r="M50" s="3">
        <f t="shared" si="1"/>
        <v>0</v>
      </c>
    </row>
    <row r="51" spans="1:13" ht="24.95" customHeight="1">
      <c r="A51" s="80"/>
      <c r="B51" s="81"/>
      <c r="C51" s="82"/>
      <c r="D51" s="83"/>
      <c r="E51" s="84"/>
      <c r="F51" s="42" t="str">
        <f>IF(C51="","",IF(ENTRADA!$F$13="","ERROR",DATEDIF(Tabla7[[#This Row],[FECHA
NACIMIENTO  ]],ENTRADA!$F$13,"y")))</f>
        <v/>
      </c>
      <c r="G51" s="85"/>
      <c r="H51" s="86"/>
      <c r="I51" s="144" t="str">
        <f t="shared" si="0"/>
        <v/>
      </c>
      <c r="J51" s="89"/>
      <c r="K51" s="88"/>
      <c r="L51" s="88"/>
      <c r="M51" s="3">
        <f t="shared" si="1"/>
        <v>0</v>
      </c>
    </row>
    <row r="52" spans="1:13" ht="24.95" customHeight="1">
      <c r="A52" s="80"/>
      <c r="B52" s="81"/>
      <c r="C52" s="82"/>
      <c r="D52" s="83"/>
      <c r="E52" s="84"/>
      <c r="F52" s="42" t="str">
        <f>IF(C52="","",IF(ENTRADA!$F$13="","ERROR",DATEDIF(Tabla7[[#This Row],[FECHA
NACIMIENTO  ]],ENTRADA!$F$13,"y")))</f>
        <v/>
      </c>
      <c r="G52" s="85"/>
      <c r="H52" s="86"/>
      <c r="I52" s="144" t="str">
        <f t="shared" si="0"/>
        <v/>
      </c>
      <c r="J52" s="89"/>
      <c r="K52" s="88"/>
      <c r="L52" s="88"/>
      <c r="M52" s="3">
        <f t="shared" si="1"/>
        <v>0</v>
      </c>
    </row>
    <row r="53" spans="1:13" ht="24.95" customHeight="1">
      <c r="A53" s="80"/>
      <c r="B53" s="81"/>
      <c r="C53" s="82"/>
      <c r="D53" s="83"/>
      <c r="E53" s="84"/>
      <c r="F53" s="42" t="str">
        <f>IF(C53="","",IF(ENTRADA!$F$13="","ERROR",DATEDIF(Tabla7[[#This Row],[FECHA
NACIMIENTO  ]],ENTRADA!$F$13,"y")))</f>
        <v/>
      </c>
      <c r="G53" s="85"/>
      <c r="H53" s="86"/>
      <c r="I53" s="144" t="str">
        <f t="shared" si="0"/>
        <v/>
      </c>
      <c r="J53" s="89"/>
      <c r="K53" s="88"/>
      <c r="L53" s="88"/>
      <c r="M53" s="3">
        <f t="shared" si="1"/>
        <v>0</v>
      </c>
    </row>
    <row r="54" spans="1:13" ht="24.95" customHeight="1">
      <c r="A54" s="80"/>
      <c r="B54" s="81"/>
      <c r="C54" s="82"/>
      <c r="D54" s="83"/>
      <c r="E54" s="84"/>
      <c r="F54" s="42" t="str">
        <f>IF(C54="","",IF(ENTRADA!$F$13="","ERROR",DATEDIF(Tabla7[[#This Row],[FECHA
NACIMIENTO  ]],ENTRADA!$F$13,"y")))</f>
        <v/>
      </c>
      <c r="G54" s="85"/>
      <c r="H54" s="86"/>
      <c r="I54" s="144" t="str">
        <f t="shared" si="0"/>
        <v/>
      </c>
      <c r="J54" s="89"/>
      <c r="K54" s="88"/>
      <c r="L54" s="88"/>
      <c r="M54" s="3">
        <f t="shared" si="1"/>
        <v>0</v>
      </c>
    </row>
    <row r="55" spans="1:13" ht="24.95" customHeight="1">
      <c r="A55" s="80"/>
      <c r="B55" s="81"/>
      <c r="C55" s="82"/>
      <c r="D55" s="83"/>
      <c r="E55" s="84"/>
      <c r="F55" s="42" t="str">
        <f>IF(C55="","",IF(ENTRADA!$F$13="","ERROR",DATEDIF(Tabla7[[#This Row],[FECHA
NACIMIENTO  ]],ENTRADA!$F$13,"y")))</f>
        <v/>
      </c>
      <c r="G55" s="85"/>
      <c r="H55" s="86"/>
      <c r="I55" s="144" t="str">
        <f t="shared" si="0"/>
        <v/>
      </c>
      <c r="J55" s="89"/>
      <c r="K55" s="88"/>
      <c r="L55" s="88"/>
      <c r="M55" s="3">
        <f t="shared" si="1"/>
        <v>0</v>
      </c>
    </row>
    <row r="56" spans="1:13" ht="24.95" customHeight="1">
      <c r="A56" s="80"/>
      <c r="B56" s="81"/>
      <c r="C56" s="82"/>
      <c r="D56" s="83"/>
      <c r="E56" s="84"/>
      <c r="F56" s="42" t="str">
        <f>IF(C56="","",IF(ENTRADA!$F$13="","ERROR",DATEDIF(Tabla7[[#This Row],[FECHA
NACIMIENTO  ]],ENTRADA!$F$13,"y")))</f>
        <v/>
      </c>
      <c r="G56" s="85"/>
      <c r="H56" s="86"/>
      <c r="I56" s="144" t="str">
        <f t="shared" si="0"/>
        <v/>
      </c>
      <c r="J56" s="89"/>
      <c r="K56" s="88"/>
      <c r="L56" s="88"/>
      <c r="M56" s="3">
        <f t="shared" si="1"/>
        <v>0</v>
      </c>
    </row>
    <row r="57" spans="1:13" ht="24.95" customHeight="1">
      <c r="A57" s="80"/>
      <c r="B57" s="81"/>
      <c r="C57" s="82"/>
      <c r="D57" s="83"/>
      <c r="E57" s="84"/>
      <c r="F57" s="42" t="str">
        <f>IF(C57="","",IF(ENTRADA!$F$13="","ERROR",DATEDIF(Tabla7[[#This Row],[FECHA
NACIMIENTO  ]],ENTRADA!$F$13,"y")))</f>
        <v/>
      </c>
      <c r="G57" s="85"/>
      <c r="H57" s="86"/>
      <c r="I57" s="144" t="str">
        <f t="shared" si="0"/>
        <v/>
      </c>
      <c r="J57" s="89"/>
      <c r="K57" s="88"/>
      <c r="L57" s="88"/>
      <c r="M57" s="3">
        <f t="shared" si="1"/>
        <v>0</v>
      </c>
    </row>
    <row r="58" spans="1:13" ht="24.95" customHeight="1">
      <c r="A58" s="80"/>
      <c r="B58" s="81"/>
      <c r="C58" s="82"/>
      <c r="D58" s="83"/>
      <c r="E58" s="84"/>
      <c r="F58" s="42" t="str">
        <f>IF(C58="","",IF(ENTRADA!$F$13="","ERROR",DATEDIF(Tabla7[[#This Row],[FECHA
NACIMIENTO  ]],ENTRADA!$F$13,"y")))</f>
        <v/>
      </c>
      <c r="G58" s="85"/>
      <c r="H58" s="86"/>
      <c r="I58" s="144" t="str">
        <f t="shared" si="0"/>
        <v/>
      </c>
      <c r="J58" s="89"/>
      <c r="K58" s="88"/>
      <c r="L58" s="88"/>
      <c r="M58" s="3">
        <f t="shared" si="1"/>
        <v>0</v>
      </c>
    </row>
    <row r="59" spans="1:13" ht="24.95" customHeight="1">
      <c r="A59" s="80"/>
      <c r="B59" s="81"/>
      <c r="C59" s="82"/>
      <c r="D59" s="83"/>
      <c r="E59" s="84"/>
      <c r="F59" s="42" t="str">
        <f>IF(C59="","",IF(ENTRADA!$F$13="","ERROR",DATEDIF(Tabla7[[#This Row],[FECHA
NACIMIENTO  ]],ENTRADA!$F$13,"y")))</f>
        <v/>
      </c>
      <c r="G59" s="85"/>
      <c r="H59" s="86"/>
      <c r="I59" s="144" t="str">
        <f t="shared" si="0"/>
        <v/>
      </c>
      <c r="J59" s="89"/>
      <c r="K59" s="88"/>
      <c r="L59" s="88"/>
      <c r="M59" s="3">
        <f t="shared" si="1"/>
        <v>0</v>
      </c>
    </row>
    <row r="60" spans="1:13" ht="24.95" customHeight="1">
      <c r="A60" s="80"/>
      <c r="B60" s="81"/>
      <c r="C60" s="82"/>
      <c r="D60" s="83"/>
      <c r="E60" s="84"/>
      <c r="F60" s="42" t="str">
        <f>IF(C60="","",IF(ENTRADA!$F$13="","ERROR",DATEDIF(Tabla7[[#This Row],[FECHA
NACIMIENTO  ]],ENTRADA!$F$13,"y")))</f>
        <v/>
      </c>
      <c r="G60" s="85"/>
      <c r="H60" s="86"/>
      <c r="I60" s="144" t="str">
        <f t="shared" si="0"/>
        <v/>
      </c>
      <c r="J60" s="89"/>
      <c r="K60" s="88"/>
      <c r="L60" s="88"/>
      <c r="M60" s="3">
        <f t="shared" si="1"/>
        <v>0</v>
      </c>
    </row>
    <row r="61" spans="1:13" ht="24.95" customHeight="1">
      <c r="A61" s="80"/>
      <c r="B61" s="81"/>
      <c r="C61" s="82"/>
      <c r="D61" s="83"/>
      <c r="E61" s="84"/>
      <c r="F61" s="42" t="str">
        <f>IF(C61="","",IF(ENTRADA!$F$13="","ERROR",DATEDIF(Tabla7[[#This Row],[FECHA
NACIMIENTO  ]],ENTRADA!$F$13,"y")))</f>
        <v/>
      </c>
      <c r="G61" s="85"/>
      <c r="H61" s="86"/>
      <c r="I61" s="144" t="str">
        <f t="shared" si="0"/>
        <v/>
      </c>
      <c r="J61" s="89"/>
      <c r="K61" s="88"/>
      <c r="L61" s="88"/>
      <c r="M61" s="3">
        <f t="shared" si="1"/>
        <v>0</v>
      </c>
    </row>
    <row r="62" spans="1:13" ht="24.95" customHeight="1">
      <c r="A62" s="80"/>
      <c r="B62" s="81"/>
      <c r="C62" s="82"/>
      <c r="D62" s="83"/>
      <c r="E62" s="84"/>
      <c r="F62" s="42" t="str">
        <f>IF(C62="","",IF(ENTRADA!$F$13="","ERROR",DATEDIF(Tabla7[[#This Row],[FECHA
NACIMIENTO  ]],ENTRADA!$F$13,"y")))</f>
        <v/>
      </c>
      <c r="G62" s="85"/>
      <c r="H62" s="86"/>
      <c r="I62" s="144" t="str">
        <f t="shared" si="0"/>
        <v/>
      </c>
      <c r="J62" s="89"/>
      <c r="K62" s="88"/>
      <c r="L62" s="88"/>
      <c r="M62" s="3">
        <f t="shared" si="1"/>
        <v>0</v>
      </c>
    </row>
    <row r="63" spans="1:13" ht="24.95" customHeight="1">
      <c r="A63" s="80"/>
      <c r="B63" s="81"/>
      <c r="C63" s="82"/>
      <c r="D63" s="83"/>
      <c r="E63" s="84"/>
      <c r="F63" s="42" t="str">
        <f>IF(C63="","",IF(ENTRADA!$F$13="","ERROR",DATEDIF(Tabla7[[#This Row],[FECHA
NACIMIENTO  ]],ENTRADA!$F$13,"y")))</f>
        <v/>
      </c>
      <c r="G63" s="85"/>
      <c r="H63" s="86"/>
      <c r="I63" s="144" t="str">
        <f t="shared" si="0"/>
        <v/>
      </c>
      <c r="J63" s="89"/>
      <c r="K63" s="88"/>
      <c r="L63" s="88"/>
      <c r="M63" s="3">
        <f t="shared" si="1"/>
        <v>0</v>
      </c>
    </row>
    <row r="64" spans="1:13" ht="24.95" customHeight="1">
      <c r="A64" s="80"/>
      <c r="B64" s="81"/>
      <c r="C64" s="82"/>
      <c r="D64" s="83"/>
      <c r="E64" s="84"/>
      <c r="F64" s="42" t="str">
        <f>IF(C64="","",IF(ENTRADA!$F$13="","ERROR",DATEDIF(Tabla7[[#This Row],[FECHA
NACIMIENTO  ]],ENTRADA!$F$13,"y")))</f>
        <v/>
      </c>
      <c r="G64" s="85"/>
      <c r="H64" s="86"/>
      <c r="I64" s="144" t="str">
        <f t="shared" si="0"/>
        <v/>
      </c>
      <c r="J64" s="89"/>
      <c r="K64" s="88"/>
      <c r="L64" s="88"/>
      <c r="M64" s="3">
        <f t="shared" si="1"/>
        <v>0</v>
      </c>
    </row>
    <row r="65" spans="1:13" ht="24.95" customHeight="1">
      <c r="A65" s="80"/>
      <c r="B65" s="81"/>
      <c r="C65" s="82"/>
      <c r="D65" s="83"/>
      <c r="E65" s="84"/>
      <c r="F65" s="42" t="str">
        <f>IF(C65="","",IF(ENTRADA!$F$13="","ERROR",DATEDIF(Tabla7[[#This Row],[FECHA
NACIMIENTO  ]],ENTRADA!$F$13,"y")))</f>
        <v/>
      </c>
      <c r="G65" s="85"/>
      <c r="H65" s="86"/>
      <c r="I65" s="144" t="str">
        <f t="shared" si="0"/>
        <v/>
      </c>
      <c r="J65" s="89"/>
      <c r="K65" s="88"/>
      <c r="L65" s="88"/>
      <c r="M65" s="3">
        <f t="shared" si="1"/>
        <v>0</v>
      </c>
    </row>
    <row r="66" spans="1:13" ht="24.95" customHeight="1">
      <c r="A66" s="80"/>
      <c r="B66" s="81"/>
      <c r="C66" s="88"/>
      <c r="D66" s="87"/>
      <c r="E66" s="84"/>
      <c r="F66" s="42" t="str">
        <f>IF(C66="","",IF(ENTRADA!$F$13="","ERROR",DATEDIF(Tabla7[[#This Row],[FECHA
NACIMIENTO  ]],ENTRADA!$F$13,"y")))</f>
        <v/>
      </c>
      <c r="G66" s="85"/>
      <c r="H66" s="86"/>
      <c r="I66" s="144" t="str">
        <f t="shared" ref="I66:I129" si="2">IF(B66="","",IF(OR(G66&gt;64,H66="PSÍQUICA"),"SI","NO"))</f>
        <v/>
      </c>
      <c r="J66" s="89"/>
      <c r="K66" s="88"/>
      <c r="L66" s="88"/>
      <c r="M66" s="3">
        <f t="shared" si="1"/>
        <v>0</v>
      </c>
    </row>
    <row r="67" spans="1:13" ht="24.95" customHeight="1">
      <c r="A67" s="80"/>
      <c r="B67" s="41"/>
      <c r="C67" s="1"/>
      <c r="D67" s="2"/>
      <c r="E67" s="4"/>
      <c r="F67" s="42" t="str">
        <f>IF(C67="","",IF(ENTRADA!$F$13="","ERROR",DATEDIF(Tabla7[[#This Row],[FECHA
NACIMIENTO  ]],ENTRADA!$F$13,"y")))</f>
        <v/>
      </c>
      <c r="G67" s="7"/>
      <c r="H67" s="3"/>
      <c r="I67" s="144" t="str">
        <f t="shared" si="2"/>
        <v/>
      </c>
      <c r="J67" s="5"/>
      <c r="K67" s="1"/>
      <c r="L67" s="1"/>
      <c r="M67" s="3">
        <f t="shared" si="1"/>
        <v>0</v>
      </c>
    </row>
    <row r="68" spans="1:13" ht="24.95" customHeight="1">
      <c r="A68" s="80"/>
      <c r="B68" s="41"/>
      <c r="C68" s="1"/>
      <c r="D68" s="2"/>
      <c r="E68" s="4"/>
      <c r="F68" s="42" t="str">
        <f>IF(C68="","",IF(ENTRADA!$F$13="","ERROR",DATEDIF(Tabla7[[#This Row],[FECHA
NACIMIENTO  ]],ENTRADA!$F$13,"y")))</f>
        <v/>
      </c>
      <c r="G68" s="7"/>
      <c r="H68" s="3"/>
      <c r="I68" s="144" t="str">
        <f t="shared" si="2"/>
        <v/>
      </c>
      <c r="J68" s="5"/>
      <c r="K68" s="1"/>
      <c r="L68" s="1"/>
      <c r="M68" s="3">
        <f t="shared" si="1"/>
        <v>0</v>
      </c>
    </row>
    <row r="69" spans="1:13" ht="24.95" customHeight="1">
      <c r="A69" s="80"/>
      <c r="B69" s="41"/>
      <c r="C69" s="1"/>
      <c r="D69" s="2"/>
      <c r="E69" s="4"/>
      <c r="F69" s="42" t="str">
        <f>IF(C69="","",IF(ENTRADA!$F$13="","ERROR",DATEDIF(Tabla7[[#This Row],[FECHA
NACIMIENTO  ]],ENTRADA!$F$13,"y")))</f>
        <v/>
      </c>
      <c r="G69" s="7"/>
      <c r="H69" s="3"/>
      <c r="I69" s="144" t="str">
        <f t="shared" si="2"/>
        <v/>
      </c>
      <c r="J69" s="5"/>
      <c r="K69" s="1"/>
      <c r="L69" s="1"/>
      <c r="M69" s="3">
        <f t="shared" si="1"/>
        <v>0</v>
      </c>
    </row>
    <row r="70" spans="1:13" ht="24.95" customHeight="1">
      <c r="A70" s="80"/>
      <c r="B70" s="41"/>
      <c r="C70" s="1"/>
      <c r="D70" s="2"/>
      <c r="E70" s="4"/>
      <c r="F70" s="42" t="str">
        <f>IF(C70="","",IF(ENTRADA!$F$13="","ERROR",DATEDIF(Tabla7[[#This Row],[FECHA
NACIMIENTO  ]],ENTRADA!$F$13,"y")))</f>
        <v/>
      </c>
      <c r="G70" s="7"/>
      <c r="H70" s="3"/>
      <c r="I70" s="144" t="str">
        <f t="shared" si="2"/>
        <v/>
      </c>
      <c r="J70" s="5"/>
      <c r="K70" s="1"/>
      <c r="L70" s="1"/>
      <c r="M70" s="3">
        <f t="shared" si="1"/>
        <v>0</v>
      </c>
    </row>
    <row r="71" spans="1:13" ht="24.95" customHeight="1">
      <c r="A71" s="80"/>
      <c r="B71" s="41"/>
      <c r="C71" s="1"/>
      <c r="D71" s="2"/>
      <c r="E71" s="4"/>
      <c r="F71" s="42" t="str">
        <f>IF(C71="","",IF(ENTRADA!$F$13="","ERROR",DATEDIF(Tabla7[[#This Row],[FECHA
NACIMIENTO  ]],ENTRADA!$F$13,"y")))</f>
        <v/>
      </c>
      <c r="G71" s="7"/>
      <c r="H71" s="3"/>
      <c r="I71" s="144" t="str">
        <f t="shared" si="2"/>
        <v/>
      </c>
      <c r="J71" s="5"/>
      <c r="K71" s="1"/>
      <c r="L71" s="1"/>
      <c r="M71" s="3">
        <f t="shared" ref="M71:M134" si="3">IF(COUNTIF(C:C,C71)&gt;1,IF(C71=C70,0,1),COUNTIF(C:C,C71))</f>
        <v>0</v>
      </c>
    </row>
    <row r="72" spans="1:13" ht="24.95" customHeight="1">
      <c r="A72" s="80"/>
      <c r="B72" s="41"/>
      <c r="C72" s="1"/>
      <c r="D72" s="2"/>
      <c r="E72" s="4"/>
      <c r="F72" s="42" t="str">
        <f>IF(C72="","",IF(ENTRADA!$F$13="","ERROR",DATEDIF(Tabla7[[#This Row],[FECHA
NACIMIENTO  ]],ENTRADA!$F$13,"y")))</f>
        <v/>
      </c>
      <c r="G72" s="7"/>
      <c r="H72" s="3"/>
      <c r="I72" s="144" t="str">
        <f t="shared" si="2"/>
        <v/>
      </c>
      <c r="J72" s="5"/>
      <c r="K72" s="1"/>
      <c r="L72" s="1"/>
      <c r="M72" s="3">
        <f t="shared" si="3"/>
        <v>0</v>
      </c>
    </row>
    <row r="73" spans="1:13" ht="24.95" customHeight="1">
      <c r="A73" s="80"/>
      <c r="B73" s="41"/>
      <c r="C73" s="1"/>
      <c r="D73" s="2"/>
      <c r="E73" s="4"/>
      <c r="F73" s="42" t="str">
        <f>IF(C73="","",IF(ENTRADA!$F$13="","ERROR",DATEDIF(Tabla7[[#This Row],[FECHA
NACIMIENTO  ]],ENTRADA!$F$13,"y")))</f>
        <v/>
      </c>
      <c r="G73" s="7"/>
      <c r="H73" s="3"/>
      <c r="I73" s="144" t="str">
        <f t="shared" si="2"/>
        <v/>
      </c>
      <c r="J73" s="5"/>
      <c r="K73" s="1"/>
      <c r="L73" s="1"/>
      <c r="M73" s="3">
        <f t="shared" si="3"/>
        <v>0</v>
      </c>
    </row>
    <row r="74" spans="1:13" ht="24.95" customHeight="1">
      <c r="A74" s="80"/>
      <c r="B74" s="41"/>
      <c r="C74" s="1"/>
      <c r="D74" s="2"/>
      <c r="E74" s="4"/>
      <c r="F74" s="42" t="str">
        <f>IF(C74="","",IF(ENTRADA!$F$13="","ERROR",DATEDIF(Tabla7[[#This Row],[FECHA
NACIMIENTO  ]],ENTRADA!$F$13,"y")))</f>
        <v/>
      </c>
      <c r="G74" s="7"/>
      <c r="H74" s="3"/>
      <c r="I74" s="144" t="str">
        <f t="shared" si="2"/>
        <v/>
      </c>
      <c r="J74" s="5"/>
      <c r="K74" s="1"/>
      <c r="L74" s="1"/>
      <c r="M74" s="3">
        <f t="shared" si="3"/>
        <v>0</v>
      </c>
    </row>
    <row r="75" spans="1:13" ht="24.95" customHeight="1">
      <c r="A75" s="80"/>
      <c r="B75" s="41"/>
      <c r="C75" s="1"/>
      <c r="D75" s="2"/>
      <c r="E75" s="4"/>
      <c r="F75" s="42" t="str">
        <f>IF(C75="","",IF(ENTRADA!$F$13="","ERROR",DATEDIF(Tabla7[[#This Row],[FECHA
NACIMIENTO  ]],ENTRADA!$F$13,"y")))</f>
        <v/>
      </c>
      <c r="G75" s="7"/>
      <c r="H75" s="3"/>
      <c r="I75" s="144" t="str">
        <f t="shared" si="2"/>
        <v/>
      </c>
      <c r="J75" s="5"/>
      <c r="K75" s="1"/>
      <c r="L75" s="1"/>
      <c r="M75" s="3">
        <f t="shared" si="3"/>
        <v>0</v>
      </c>
    </row>
    <row r="76" spans="1:13" ht="24.95" customHeight="1">
      <c r="A76" s="80"/>
      <c r="B76" s="41"/>
      <c r="C76" s="1"/>
      <c r="D76" s="2"/>
      <c r="E76" s="4"/>
      <c r="F76" s="42" t="str">
        <f>IF(C76="","",IF(ENTRADA!$F$13="","ERROR",DATEDIF(Tabla7[[#This Row],[FECHA
NACIMIENTO  ]],ENTRADA!$F$13,"y")))</f>
        <v/>
      </c>
      <c r="G76" s="7"/>
      <c r="H76" s="3"/>
      <c r="I76" s="144" t="str">
        <f t="shared" si="2"/>
        <v/>
      </c>
      <c r="J76" s="5"/>
      <c r="K76" s="1"/>
      <c r="L76" s="1"/>
      <c r="M76" s="3">
        <f t="shared" si="3"/>
        <v>0</v>
      </c>
    </row>
    <row r="77" spans="1:13" ht="24.95" customHeight="1">
      <c r="A77" s="80"/>
      <c r="B77" s="41"/>
      <c r="C77" s="1"/>
      <c r="D77" s="2"/>
      <c r="E77" s="4"/>
      <c r="F77" s="42" t="str">
        <f>IF(C77="","",IF(ENTRADA!$F$13="","ERROR",DATEDIF(Tabla7[[#This Row],[FECHA
NACIMIENTO  ]],ENTRADA!$F$13,"y")))</f>
        <v/>
      </c>
      <c r="G77" s="7"/>
      <c r="H77" s="3"/>
      <c r="I77" s="144" t="str">
        <f t="shared" si="2"/>
        <v/>
      </c>
      <c r="J77" s="5"/>
      <c r="K77" s="1"/>
      <c r="L77" s="1"/>
      <c r="M77" s="3">
        <f t="shared" si="3"/>
        <v>0</v>
      </c>
    </row>
    <row r="78" spans="1:13" ht="24.95" customHeight="1">
      <c r="A78" s="80"/>
      <c r="B78" s="41"/>
      <c r="C78" s="1"/>
      <c r="D78" s="2"/>
      <c r="E78" s="4"/>
      <c r="F78" s="42" t="str">
        <f>IF(C78="","",IF(ENTRADA!$F$13="","ERROR",DATEDIF(Tabla7[[#This Row],[FECHA
NACIMIENTO  ]],ENTRADA!$F$13,"y")))</f>
        <v/>
      </c>
      <c r="G78" s="7"/>
      <c r="H78" s="3"/>
      <c r="I78" s="144" t="str">
        <f t="shared" si="2"/>
        <v/>
      </c>
      <c r="J78" s="5"/>
      <c r="K78" s="1"/>
      <c r="L78" s="1"/>
      <c r="M78" s="3">
        <f t="shared" si="3"/>
        <v>0</v>
      </c>
    </row>
    <row r="79" spans="1:13" ht="24.95" customHeight="1">
      <c r="A79" s="80"/>
      <c r="B79" s="41"/>
      <c r="C79" s="1"/>
      <c r="D79" s="2"/>
      <c r="E79" s="4"/>
      <c r="F79" s="42" t="str">
        <f>IF(C79="","",IF(ENTRADA!$F$13="","ERROR",DATEDIF(Tabla7[[#This Row],[FECHA
NACIMIENTO  ]],ENTRADA!$F$13,"y")))</f>
        <v/>
      </c>
      <c r="G79" s="7"/>
      <c r="H79" s="3"/>
      <c r="I79" s="144" t="str">
        <f t="shared" si="2"/>
        <v/>
      </c>
      <c r="J79" s="5"/>
      <c r="K79" s="1"/>
      <c r="L79" s="1"/>
      <c r="M79" s="3">
        <f t="shared" si="3"/>
        <v>0</v>
      </c>
    </row>
    <row r="80" spans="1:13" ht="24.95" customHeight="1">
      <c r="A80" s="80"/>
      <c r="B80" s="41"/>
      <c r="C80" s="1"/>
      <c r="D80" s="2"/>
      <c r="E80" s="4"/>
      <c r="F80" s="42" t="str">
        <f>IF(C80="","",IF(ENTRADA!$F$13="","ERROR",DATEDIF(Tabla7[[#This Row],[FECHA
NACIMIENTO  ]],ENTRADA!$F$13,"y")))</f>
        <v/>
      </c>
      <c r="G80" s="7"/>
      <c r="H80" s="3"/>
      <c r="I80" s="144" t="str">
        <f t="shared" si="2"/>
        <v/>
      </c>
      <c r="J80" s="5"/>
      <c r="K80" s="1"/>
      <c r="L80" s="1"/>
      <c r="M80" s="3">
        <f t="shared" si="3"/>
        <v>0</v>
      </c>
    </row>
    <row r="81" spans="1:13" ht="24.95" customHeight="1">
      <c r="A81" s="80"/>
      <c r="B81" s="41"/>
      <c r="C81" s="1"/>
      <c r="D81" s="2"/>
      <c r="E81" s="4"/>
      <c r="F81" s="42" t="str">
        <f>IF(C81="","",IF(ENTRADA!$F$13="","ERROR",DATEDIF(Tabla7[[#This Row],[FECHA
NACIMIENTO  ]],ENTRADA!$F$13,"y")))</f>
        <v/>
      </c>
      <c r="G81" s="7"/>
      <c r="H81" s="3"/>
      <c r="I81" s="144" t="str">
        <f t="shared" si="2"/>
        <v/>
      </c>
      <c r="J81" s="5"/>
      <c r="K81" s="1"/>
      <c r="L81" s="1"/>
      <c r="M81" s="3">
        <f t="shared" si="3"/>
        <v>0</v>
      </c>
    </row>
    <row r="82" spans="1:13" ht="24.95" customHeight="1">
      <c r="A82" s="80"/>
      <c r="B82" s="41"/>
      <c r="C82" s="1"/>
      <c r="D82" s="2"/>
      <c r="E82" s="4"/>
      <c r="F82" s="42" t="str">
        <f>IF(C82="","",IF(ENTRADA!$F$13="","ERROR",DATEDIF(Tabla7[[#This Row],[FECHA
NACIMIENTO  ]],ENTRADA!$F$13,"y")))</f>
        <v/>
      </c>
      <c r="G82" s="7"/>
      <c r="H82" s="3"/>
      <c r="I82" s="144" t="str">
        <f t="shared" si="2"/>
        <v/>
      </c>
      <c r="J82" s="5"/>
      <c r="K82" s="1"/>
      <c r="L82" s="1"/>
      <c r="M82" s="3">
        <f t="shared" si="3"/>
        <v>0</v>
      </c>
    </row>
    <row r="83" spans="1:13" ht="24.95" customHeight="1">
      <c r="A83" s="80"/>
      <c r="B83" s="41"/>
      <c r="C83" s="1"/>
      <c r="D83" s="2"/>
      <c r="E83" s="4"/>
      <c r="F83" s="42" t="str">
        <f>IF(C83="","",IF(ENTRADA!$F$13="","ERROR",DATEDIF(Tabla7[[#This Row],[FECHA
NACIMIENTO  ]],ENTRADA!$F$13,"y")))</f>
        <v/>
      </c>
      <c r="G83" s="7"/>
      <c r="H83" s="3"/>
      <c r="I83" s="144" t="str">
        <f t="shared" si="2"/>
        <v/>
      </c>
      <c r="J83" s="5"/>
      <c r="K83" s="1"/>
      <c r="L83" s="1"/>
      <c r="M83" s="3">
        <f t="shared" si="3"/>
        <v>0</v>
      </c>
    </row>
    <row r="84" spans="1:13" ht="24.95" customHeight="1">
      <c r="A84" s="80"/>
      <c r="B84" s="41"/>
      <c r="C84" s="1"/>
      <c r="D84" s="2"/>
      <c r="E84" s="4"/>
      <c r="F84" s="42" t="str">
        <f>IF(C84="","",IF(ENTRADA!$F$13="","ERROR",DATEDIF(Tabla7[[#This Row],[FECHA
NACIMIENTO  ]],ENTRADA!$F$13,"y")))</f>
        <v/>
      </c>
      <c r="G84" s="7"/>
      <c r="H84" s="3"/>
      <c r="I84" s="144" t="str">
        <f t="shared" si="2"/>
        <v/>
      </c>
      <c r="J84" s="5"/>
      <c r="K84" s="1"/>
      <c r="L84" s="1"/>
      <c r="M84" s="3">
        <f t="shared" si="3"/>
        <v>0</v>
      </c>
    </row>
    <row r="85" spans="1:13" ht="24.95" customHeight="1">
      <c r="A85" s="80"/>
      <c r="B85" s="41"/>
      <c r="C85" s="1"/>
      <c r="D85" s="2"/>
      <c r="E85" s="4"/>
      <c r="F85" s="42" t="str">
        <f>IF(C85="","",IF(ENTRADA!$F$13="","ERROR",DATEDIF(Tabla7[[#This Row],[FECHA
NACIMIENTO  ]],ENTRADA!$F$13,"y")))</f>
        <v/>
      </c>
      <c r="G85" s="7"/>
      <c r="H85" s="3"/>
      <c r="I85" s="144" t="str">
        <f t="shared" si="2"/>
        <v/>
      </c>
      <c r="J85" s="5"/>
      <c r="K85" s="1"/>
      <c r="L85" s="1"/>
      <c r="M85" s="3">
        <f t="shared" si="3"/>
        <v>0</v>
      </c>
    </row>
    <row r="86" spans="1:13" ht="24.95" customHeight="1">
      <c r="A86" s="80"/>
      <c r="B86" s="41"/>
      <c r="C86" s="1"/>
      <c r="D86" s="2"/>
      <c r="E86" s="4"/>
      <c r="F86" s="42" t="str">
        <f>IF(C86="","",IF(ENTRADA!$F$13="","ERROR",DATEDIF(Tabla7[[#This Row],[FECHA
NACIMIENTO  ]],ENTRADA!$F$13,"y")))</f>
        <v/>
      </c>
      <c r="G86" s="7"/>
      <c r="H86" s="3"/>
      <c r="I86" s="144" t="str">
        <f t="shared" si="2"/>
        <v/>
      </c>
      <c r="J86" s="5"/>
      <c r="K86" s="1"/>
      <c r="L86" s="1"/>
      <c r="M86" s="3">
        <f t="shared" si="3"/>
        <v>0</v>
      </c>
    </row>
    <row r="87" spans="1:13" ht="24.95" customHeight="1">
      <c r="A87" s="80"/>
      <c r="B87" s="41"/>
      <c r="C87" s="1"/>
      <c r="D87" s="2"/>
      <c r="E87" s="4"/>
      <c r="F87" s="42" t="str">
        <f>IF(C87="","",IF(ENTRADA!$F$13="","ERROR",DATEDIF(Tabla7[[#This Row],[FECHA
NACIMIENTO  ]],ENTRADA!$F$13,"y")))</f>
        <v/>
      </c>
      <c r="G87" s="7"/>
      <c r="H87" s="3"/>
      <c r="I87" s="144" t="str">
        <f t="shared" si="2"/>
        <v/>
      </c>
      <c r="J87" s="5"/>
      <c r="K87" s="1"/>
      <c r="L87" s="1"/>
      <c r="M87" s="3">
        <f t="shared" si="3"/>
        <v>0</v>
      </c>
    </row>
    <row r="88" spans="1:13" ht="24.95" customHeight="1">
      <c r="A88" s="80"/>
      <c r="B88" s="41"/>
      <c r="C88" s="1"/>
      <c r="D88" s="2"/>
      <c r="E88" s="4"/>
      <c r="F88" s="42" t="str">
        <f>IF(C88="","",IF(ENTRADA!$F$13="","ERROR",DATEDIF(Tabla7[[#This Row],[FECHA
NACIMIENTO  ]],ENTRADA!$F$13,"y")))</f>
        <v/>
      </c>
      <c r="G88" s="7"/>
      <c r="H88" s="3"/>
      <c r="I88" s="144" t="str">
        <f t="shared" si="2"/>
        <v/>
      </c>
      <c r="J88" s="5"/>
      <c r="K88" s="1"/>
      <c r="L88" s="1"/>
      <c r="M88" s="3">
        <f t="shared" si="3"/>
        <v>0</v>
      </c>
    </row>
    <row r="89" spans="1:13" ht="24.95" customHeight="1">
      <c r="A89" s="80"/>
      <c r="B89" s="41"/>
      <c r="C89" s="1"/>
      <c r="D89" s="2"/>
      <c r="E89" s="4"/>
      <c r="F89" s="42" t="str">
        <f>IF(C89="","",IF(ENTRADA!$F$13="","ERROR",DATEDIF(Tabla7[[#This Row],[FECHA
NACIMIENTO  ]],ENTRADA!$F$13,"y")))</f>
        <v/>
      </c>
      <c r="G89" s="7"/>
      <c r="H89" s="3"/>
      <c r="I89" s="144" t="str">
        <f t="shared" si="2"/>
        <v/>
      </c>
      <c r="J89" s="5"/>
      <c r="K89" s="1"/>
      <c r="L89" s="1"/>
      <c r="M89" s="3">
        <f t="shared" si="3"/>
        <v>0</v>
      </c>
    </row>
    <row r="90" spans="1:13" ht="24.95" customHeight="1">
      <c r="A90" s="80"/>
      <c r="B90" s="41"/>
      <c r="C90" s="1"/>
      <c r="D90" s="2"/>
      <c r="E90" s="4"/>
      <c r="F90" s="42" t="str">
        <f>IF(C90="","",IF(ENTRADA!$F$13="","ERROR",DATEDIF(Tabla7[[#This Row],[FECHA
NACIMIENTO  ]],ENTRADA!$F$13,"y")))</f>
        <v/>
      </c>
      <c r="G90" s="7"/>
      <c r="H90" s="3"/>
      <c r="I90" s="144" t="str">
        <f t="shared" si="2"/>
        <v/>
      </c>
      <c r="J90" s="5"/>
      <c r="K90" s="1"/>
      <c r="L90" s="1"/>
      <c r="M90" s="3">
        <f t="shared" si="3"/>
        <v>0</v>
      </c>
    </row>
    <row r="91" spans="1:13" ht="24.95" customHeight="1">
      <c r="A91" s="80"/>
      <c r="B91" s="41"/>
      <c r="C91" s="1"/>
      <c r="D91" s="2"/>
      <c r="E91" s="4"/>
      <c r="F91" s="42" t="str">
        <f>IF(C91="","",IF(ENTRADA!$F$13="","ERROR",DATEDIF(Tabla7[[#This Row],[FECHA
NACIMIENTO  ]],ENTRADA!$F$13,"y")))</f>
        <v/>
      </c>
      <c r="G91" s="7"/>
      <c r="H91" s="3"/>
      <c r="I91" s="144" t="str">
        <f t="shared" si="2"/>
        <v/>
      </c>
      <c r="J91" s="5"/>
      <c r="K91" s="1"/>
      <c r="L91" s="1"/>
      <c r="M91" s="3">
        <f t="shared" si="3"/>
        <v>0</v>
      </c>
    </row>
    <row r="92" spans="1:13" ht="24.95" customHeight="1">
      <c r="A92" s="80"/>
      <c r="B92" s="41"/>
      <c r="C92" s="1"/>
      <c r="D92" s="2"/>
      <c r="E92" s="4"/>
      <c r="F92" s="42" t="str">
        <f>IF(C92="","",IF(ENTRADA!$F$13="","ERROR",DATEDIF(Tabla7[[#This Row],[FECHA
NACIMIENTO  ]],ENTRADA!$F$13,"y")))</f>
        <v/>
      </c>
      <c r="G92" s="7"/>
      <c r="H92" s="3"/>
      <c r="I92" s="144" t="str">
        <f t="shared" si="2"/>
        <v/>
      </c>
      <c r="J92" s="5"/>
      <c r="K92" s="1"/>
      <c r="L92" s="1"/>
      <c r="M92" s="3">
        <f t="shared" si="3"/>
        <v>0</v>
      </c>
    </row>
    <row r="93" spans="1:13" ht="24.95" customHeight="1">
      <c r="A93" s="80"/>
      <c r="B93" s="41"/>
      <c r="C93" s="1"/>
      <c r="D93" s="2"/>
      <c r="E93" s="4"/>
      <c r="F93" s="42" t="str">
        <f>IF(C93="","",IF(ENTRADA!$F$13="","ERROR",DATEDIF(Tabla7[[#This Row],[FECHA
NACIMIENTO  ]],ENTRADA!$F$13,"y")))</f>
        <v/>
      </c>
      <c r="G93" s="7"/>
      <c r="H93" s="3"/>
      <c r="I93" s="144" t="str">
        <f t="shared" si="2"/>
        <v/>
      </c>
      <c r="J93" s="5"/>
      <c r="K93" s="1"/>
      <c r="L93" s="1"/>
      <c r="M93" s="3">
        <f t="shared" si="3"/>
        <v>0</v>
      </c>
    </row>
    <row r="94" spans="1:13" ht="24.95" customHeight="1">
      <c r="A94" s="80"/>
      <c r="B94" s="41"/>
      <c r="C94" s="1"/>
      <c r="D94" s="2"/>
      <c r="E94" s="4"/>
      <c r="F94" s="42" t="str">
        <f>IF(C94="","",IF(ENTRADA!$F$13="","ERROR",DATEDIF(Tabla7[[#This Row],[FECHA
NACIMIENTO  ]],ENTRADA!$F$13,"y")))</f>
        <v/>
      </c>
      <c r="G94" s="7"/>
      <c r="H94" s="3"/>
      <c r="I94" s="144" t="str">
        <f t="shared" si="2"/>
        <v/>
      </c>
      <c r="J94" s="5"/>
      <c r="K94" s="1"/>
      <c r="L94" s="1"/>
      <c r="M94" s="3">
        <f t="shared" si="3"/>
        <v>0</v>
      </c>
    </row>
    <row r="95" spans="1:13" ht="24.95" customHeight="1">
      <c r="A95" s="80"/>
      <c r="B95" s="41"/>
      <c r="C95" s="1"/>
      <c r="D95" s="2"/>
      <c r="E95" s="4"/>
      <c r="F95" s="42" t="str">
        <f>IF(C95="","",IF(ENTRADA!$F$13="","ERROR",DATEDIF(Tabla7[[#This Row],[FECHA
NACIMIENTO  ]],ENTRADA!$F$13,"y")))</f>
        <v/>
      </c>
      <c r="G95" s="7"/>
      <c r="H95" s="3"/>
      <c r="I95" s="144" t="str">
        <f t="shared" si="2"/>
        <v/>
      </c>
      <c r="J95" s="5"/>
      <c r="K95" s="1"/>
      <c r="L95" s="1"/>
      <c r="M95" s="3">
        <f t="shared" si="3"/>
        <v>0</v>
      </c>
    </row>
    <row r="96" spans="1:13" ht="24.95" customHeight="1">
      <c r="A96" s="80"/>
      <c r="B96" s="41"/>
      <c r="C96" s="1"/>
      <c r="D96" s="2"/>
      <c r="E96" s="4"/>
      <c r="F96" s="42" t="str">
        <f>IF(C96="","",IF(ENTRADA!$F$13="","ERROR",DATEDIF(Tabla7[[#This Row],[FECHA
NACIMIENTO  ]],ENTRADA!$F$13,"y")))</f>
        <v/>
      </c>
      <c r="G96" s="7"/>
      <c r="H96" s="3"/>
      <c r="I96" s="144" t="str">
        <f t="shared" si="2"/>
        <v/>
      </c>
      <c r="J96" s="5"/>
      <c r="K96" s="1"/>
      <c r="L96" s="1"/>
      <c r="M96" s="3">
        <f t="shared" si="3"/>
        <v>0</v>
      </c>
    </row>
    <row r="97" spans="1:13" ht="24.95" customHeight="1">
      <c r="A97" s="80"/>
      <c r="B97" s="41"/>
      <c r="C97" s="1"/>
      <c r="D97" s="2"/>
      <c r="E97" s="4"/>
      <c r="F97" s="42" t="str">
        <f>IF(C97="","",IF(ENTRADA!$F$13="","ERROR",DATEDIF(Tabla7[[#This Row],[FECHA
NACIMIENTO  ]],ENTRADA!$F$13,"y")))</f>
        <v/>
      </c>
      <c r="G97" s="7"/>
      <c r="H97" s="3"/>
      <c r="I97" s="144" t="str">
        <f t="shared" si="2"/>
        <v/>
      </c>
      <c r="J97" s="5"/>
      <c r="K97" s="1"/>
      <c r="L97" s="1"/>
      <c r="M97" s="3">
        <f t="shared" si="3"/>
        <v>0</v>
      </c>
    </row>
    <row r="98" spans="1:13" ht="24.95" customHeight="1">
      <c r="A98" s="80"/>
      <c r="B98" s="41"/>
      <c r="C98" s="1"/>
      <c r="D98" s="2"/>
      <c r="E98" s="4"/>
      <c r="F98" s="42" t="str">
        <f>IF(C98="","",IF(ENTRADA!$F$13="","ERROR",DATEDIF(Tabla7[[#This Row],[FECHA
NACIMIENTO  ]],ENTRADA!$F$13,"y")))</f>
        <v/>
      </c>
      <c r="G98" s="7"/>
      <c r="H98" s="3"/>
      <c r="I98" s="144" t="str">
        <f t="shared" si="2"/>
        <v/>
      </c>
      <c r="J98" s="5"/>
      <c r="K98" s="1"/>
      <c r="L98" s="1"/>
      <c r="M98" s="3">
        <f t="shared" si="3"/>
        <v>0</v>
      </c>
    </row>
    <row r="99" spans="1:13" ht="24.95" customHeight="1">
      <c r="A99" s="80"/>
      <c r="B99" s="41"/>
      <c r="C99" s="1"/>
      <c r="D99" s="2"/>
      <c r="E99" s="4"/>
      <c r="F99" s="42" t="str">
        <f>IF(C99="","",IF(ENTRADA!$F$13="","ERROR",DATEDIF(Tabla7[[#This Row],[FECHA
NACIMIENTO  ]],ENTRADA!$F$13,"y")))</f>
        <v/>
      </c>
      <c r="G99" s="7"/>
      <c r="H99" s="3"/>
      <c r="I99" s="144" t="str">
        <f t="shared" si="2"/>
        <v/>
      </c>
      <c r="J99" s="5"/>
      <c r="K99" s="1"/>
      <c r="L99" s="1"/>
      <c r="M99" s="3">
        <f t="shared" si="3"/>
        <v>0</v>
      </c>
    </row>
    <row r="100" spans="1:13" ht="24.95" customHeight="1">
      <c r="A100" s="80"/>
      <c r="B100" s="41"/>
      <c r="C100" s="1"/>
      <c r="D100" s="2"/>
      <c r="E100" s="4"/>
      <c r="F100" s="42" t="str">
        <f>IF(C100="","",IF(ENTRADA!$F$13="","ERROR",DATEDIF(Tabla7[[#This Row],[FECHA
NACIMIENTO  ]],ENTRADA!$F$13,"y")))</f>
        <v/>
      </c>
      <c r="G100" s="7"/>
      <c r="H100" s="3"/>
      <c r="I100" s="144" t="str">
        <f t="shared" si="2"/>
        <v/>
      </c>
      <c r="J100" s="5"/>
      <c r="K100" s="1"/>
      <c r="L100" s="1"/>
      <c r="M100" s="3">
        <f t="shared" si="3"/>
        <v>0</v>
      </c>
    </row>
    <row r="101" spans="1:13" ht="24.95" customHeight="1">
      <c r="A101" s="80"/>
      <c r="B101" s="41"/>
      <c r="C101" s="1"/>
      <c r="D101" s="2"/>
      <c r="E101" s="4"/>
      <c r="F101" s="42" t="str">
        <f>IF(C101="","",IF(ENTRADA!$F$13="","ERROR",DATEDIF(Tabla7[[#This Row],[FECHA
NACIMIENTO  ]],ENTRADA!$F$13,"y")))</f>
        <v/>
      </c>
      <c r="G101" s="7"/>
      <c r="H101" s="3"/>
      <c r="I101" s="144" t="str">
        <f t="shared" si="2"/>
        <v/>
      </c>
      <c r="J101" s="5"/>
      <c r="K101" s="1"/>
      <c r="L101" s="1"/>
      <c r="M101" s="3">
        <f t="shared" si="3"/>
        <v>0</v>
      </c>
    </row>
    <row r="102" spans="1:13" ht="24.95" customHeight="1">
      <c r="A102" s="80"/>
      <c r="B102" s="41"/>
      <c r="C102" s="1"/>
      <c r="D102" s="2"/>
      <c r="E102" s="4"/>
      <c r="F102" s="42" t="str">
        <f>IF(C102="","",IF(ENTRADA!$F$13="","ERROR",DATEDIF(Tabla7[[#This Row],[FECHA
NACIMIENTO  ]],ENTRADA!$F$13,"y")))</f>
        <v/>
      </c>
      <c r="G102" s="7"/>
      <c r="H102" s="3"/>
      <c r="I102" s="144" t="str">
        <f t="shared" si="2"/>
        <v/>
      </c>
      <c r="J102" s="5"/>
      <c r="K102" s="1"/>
      <c r="L102" s="1"/>
      <c r="M102" s="3">
        <f t="shared" si="3"/>
        <v>0</v>
      </c>
    </row>
    <row r="103" spans="1:13" ht="24.95" customHeight="1">
      <c r="A103" s="80"/>
      <c r="B103" s="41"/>
      <c r="C103" s="1"/>
      <c r="D103" s="2"/>
      <c r="E103" s="4"/>
      <c r="F103" s="42" t="str">
        <f>IF(C103="","",IF(ENTRADA!$F$13="","ERROR",DATEDIF(Tabla7[[#This Row],[FECHA
NACIMIENTO  ]],ENTRADA!$F$13,"y")))</f>
        <v/>
      </c>
      <c r="G103" s="7"/>
      <c r="H103" s="3"/>
      <c r="I103" s="144" t="str">
        <f t="shared" si="2"/>
        <v/>
      </c>
      <c r="J103" s="5"/>
      <c r="K103" s="1"/>
      <c r="L103" s="1"/>
      <c r="M103" s="3">
        <f t="shared" si="3"/>
        <v>0</v>
      </c>
    </row>
    <row r="104" spans="1:13" ht="24.95" customHeight="1">
      <c r="A104" s="80"/>
      <c r="B104" s="41"/>
      <c r="C104" s="1"/>
      <c r="D104" s="2"/>
      <c r="E104" s="4"/>
      <c r="F104" s="42" t="str">
        <f>IF(C104="","",IF(ENTRADA!$F$13="","ERROR",DATEDIF(Tabla7[[#This Row],[FECHA
NACIMIENTO  ]],ENTRADA!$F$13,"y")))</f>
        <v/>
      </c>
      <c r="G104" s="7"/>
      <c r="H104" s="3"/>
      <c r="I104" s="144" t="str">
        <f t="shared" si="2"/>
        <v/>
      </c>
      <c r="J104" s="5"/>
      <c r="K104" s="1"/>
      <c r="L104" s="1"/>
      <c r="M104" s="3">
        <f t="shared" si="3"/>
        <v>0</v>
      </c>
    </row>
    <row r="105" spans="1:13" ht="24.95" customHeight="1">
      <c r="A105" s="80"/>
      <c r="B105" s="41"/>
      <c r="C105" s="1"/>
      <c r="D105" s="2"/>
      <c r="E105" s="4"/>
      <c r="F105" s="42" t="str">
        <f>IF(C105="","",IF(ENTRADA!$F$13="","ERROR",DATEDIF(Tabla7[[#This Row],[FECHA
NACIMIENTO  ]],ENTRADA!$F$13,"y")))</f>
        <v/>
      </c>
      <c r="G105" s="7"/>
      <c r="H105" s="3"/>
      <c r="I105" s="144" t="str">
        <f t="shared" si="2"/>
        <v/>
      </c>
      <c r="J105" s="5"/>
      <c r="K105" s="1"/>
      <c r="L105" s="1"/>
      <c r="M105" s="3">
        <f t="shared" si="3"/>
        <v>0</v>
      </c>
    </row>
    <row r="106" spans="1:13" ht="24.95" customHeight="1">
      <c r="A106" s="80"/>
      <c r="B106" s="41"/>
      <c r="C106" s="1"/>
      <c r="D106" s="2"/>
      <c r="E106" s="4"/>
      <c r="F106" s="42" t="str">
        <f>IF(C106="","",IF(ENTRADA!$F$13="","ERROR",DATEDIF(Tabla7[[#This Row],[FECHA
NACIMIENTO  ]],ENTRADA!$F$13,"y")))</f>
        <v/>
      </c>
      <c r="G106" s="7"/>
      <c r="H106" s="3"/>
      <c r="I106" s="144" t="str">
        <f t="shared" si="2"/>
        <v/>
      </c>
      <c r="J106" s="5"/>
      <c r="K106" s="1"/>
      <c r="L106" s="1"/>
      <c r="M106" s="3">
        <f t="shared" si="3"/>
        <v>0</v>
      </c>
    </row>
    <row r="107" spans="1:13" ht="24.95" customHeight="1">
      <c r="A107" s="80"/>
      <c r="B107" s="41"/>
      <c r="C107" s="1"/>
      <c r="D107" s="2"/>
      <c r="E107" s="4"/>
      <c r="F107" s="42" t="str">
        <f>IF(C107="","",IF(ENTRADA!$F$13="","ERROR",DATEDIF(Tabla7[[#This Row],[FECHA
NACIMIENTO  ]],ENTRADA!$F$13,"y")))</f>
        <v/>
      </c>
      <c r="G107" s="7"/>
      <c r="H107" s="3"/>
      <c r="I107" s="144" t="str">
        <f t="shared" si="2"/>
        <v/>
      </c>
      <c r="J107" s="5"/>
      <c r="K107" s="1"/>
      <c r="L107" s="1"/>
      <c r="M107" s="3">
        <f t="shared" si="3"/>
        <v>0</v>
      </c>
    </row>
    <row r="108" spans="1:13" ht="24.95" customHeight="1">
      <c r="A108" s="80"/>
      <c r="B108" s="41"/>
      <c r="C108" s="1"/>
      <c r="D108" s="2"/>
      <c r="E108" s="4"/>
      <c r="F108" s="42" t="str">
        <f>IF(C108="","",IF(ENTRADA!$F$13="","ERROR",DATEDIF(Tabla7[[#This Row],[FECHA
NACIMIENTO  ]],ENTRADA!$F$13,"y")))</f>
        <v/>
      </c>
      <c r="G108" s="7"/>
      <c r="H108" s="3"/>
      <c r="I108" s="144" t="str">
        <f t="shared" si="2"/>
        <v/>
      </c>
      <c r="J108" s="5"/>
      <c r="K108" s="1"/>
      <c r="L108" s="1"/>
      <c r="M108" s="3">
        <f t="shared" si="3"/>
        <v>0</v>
      </c>
    </row>
    <row r="109" spans="1:13" ht="24.95" customHeight="1">
      <c r="A109" s="80"/>
      <c r="B109" s="41"/>
      <c r="C109" s="1"/>
      <c r="D109" s="2"/>
      <c r="E109" s="4"/>
      <c r="F109" s="42" t="str">
        <f>IF(C109="","",IF(ENTRADA!$F$13="","ERROR",DATEDIF(Tabla7[[#This Row],[FECHA
NACIMIENTO  ]],ENTRADA!$F$13,"y")))</f>
        <v/>
      </c>
      <c r="G109" s="7"/>
      <c r="H109" s="3"/>
      <c r="I109" s="144" t="str">
        <f t="shared" si="2"/>
        <v/>
      </c>
      <c r="J109" s="5"/>
      <c r="K109" s="1"/>
      <c r="L109" s="1"/>
      <c r="M109" s="3">
        <f t="shared" si="3"/>
        <v>0</v>
      </c>
    </row>
    <row r="110" spans="1:13" ht="24.95" customHeight="1">
      <c r="A110" s="80"/>
      <c r="B110" s="41"/>
      <c r="C110" s="1"/>
      <c r="D110" s="2"/>
      <c r="E110" s="4"/>
      <c r="F110" s="42" t="str">
        <f>IF(C110="","",IF(ENTRADA!$F$13="","ERROR",DATEDIF(Tabla7[[#This Row],[FECHA
NACIMIENTO  ]],ENTRADA!$F$13,"y")))</f>
        <v/>
      </c>
      <c r="G110" s="7"/>
      <c r="H110" s="3"/>
      <c r="I110" s="144" t="str">
        <f t="shared" si="2"/>
        <v/>
      </c>
      <c r="J110" s="5"/>
      <c r="K110" s="1"/>
      <c r="L110" s="1"/>
      <c r="M110" s="3">
        <f t="shared" si="3"/>
        <v>0</v>
      </c>
    </row>
    <row r="111" spans="1:13" ht="24.95" customHeight="1">
      <c r="A111" s="80"/>
      <c r="B111" s="41"/>
      <c r="C111" s="1"/>
      <c r="D111" s="2"/>
      <c r="E111" s="4"/>
      <c r="F111" s="42" t="str">
        <f>IF(C111="","",IF(ENTRADA!$F$13="","ERROR",DATEDIF(Tabla7[[#This Row],[FECHA
NACIMIENTO  ]],ENTRADA!$F$13,"y")))</f>
        <v/>
      </c>
      <c r="G111" s="7"/>
      <c r="H111" s="3"/>
      <c r="I111" s="144" t="str">
        <f t="shared" si="2"/>
        <v/>
      </c>
      <c r="J111" s="5"/>
      <c r="K111" s="1"/>
      <c r="L111" s="1"/>
      <c r="M111" s="3">
        <f t="shared" si="3"/>
        <v>0</v>
      </c>
    </row>
    <row r="112" spans="1:13" ht="24.95" customHeight="1">
      <c r="A112" s="80"/>
      <c r="B112" s="41"/>
      <c r="C112" s="1"/>
      <c r="D112" s="2"/>
      <c r="E112" s="4"/>
      <c r="F112" s="42" t="str">
        <f>IF(C112="","",IF(ENTRADA!$F$13="","ERROR",DATEDIF(Tabla7[[#This Row],[FECHA
NACIMIENTO  ]],ENTRADA!$F$13,"y")))</f>
        <v/>
      </c>
      <c r="G112" s="7"/>
      <c r="H112" s="3"/>
      <c r="I112" s="144" t="str">
        <f t="shared" si="2"/>
        <v/>
      </c>
      <c r="J112" s="5"/>
      <c r="K112" s="1"/>
      <c r="L112" s="1"/>
      <c r="M112" s="3">
        <f t="shared" si="3"/>
        <v>0</v>
      </c>
    </row>
    <row r="113" spans="1:13" ht="24.95" customHeight="1">
      <c r="A113" s="80"/>
      <c r="B113" s="41"/>
      <c r="C113" s="1"/>
      <c r="D113" s="2"/>
      <c r="E113" s="4"/>
      <c r="F113" s="42" t="str">
        <f>IF(C113="","",IF(ENTRADA!$F$13="","ERROR",DATEDIF(Tabla7[[#This Row],[FECHA
NACIMIENTO  ]],ENTRADA!$F$13,"y")))</f>
        <v/>
      </c>
      <c r="G113" s="7"/>
      <c r="H113" s="3"/>
      <c r="I113" s="144" t="str">
        <f t="shared" si="2"/>
        <v/>
      </c>
      <c r="J113" s="5"/>
      <c r="K113" s="1"/>
      <c r="L113" s="1"/>
      <c r="M113" s="3">
        <f t="shared" si="3"/>
        <v>0</v>
      </c>
    </row>
    <row r="114" spans="1:13" ht="24.95" customHeight="1">
      <c r="A114" s="80"/>
      <c r="B114" s="41"/>
      <c r="C114" s="1"/>
      <c r="D114" s="2"/>
      <c r="E114" s="4"/>
      <c r="F114" s="42" t="str">
        <f>IF(C114="","",IF(ENTRADA!$F$13="","ERROR",DATEDIF(Tabla7[[#This Row],[FECHA
NACIMIENTO  ]],ENTRADA!$F$13,"y")))</f>
        <v/>
      </c>
      <c r="G114" s="7"/>
      <c r="H114" s="3"/>
      <c r="I114" s="144" t="str">
        <f t="shared" si="2"/>
        <v/>
      </c>
      <c r="J114" s="5"/>
      <c r="K114" s="1"/>
      <c r="L114" s="1"/>
      <c r="M114" s="3">
        <f t="shared" si="3"/>
        <v>0</v>
      </c>
    </row>
    <row r="115" spans="1:13" ht="24.95" customHeight="1">
      <c r="A115" s="80"/>
      <c r="B115" s="41"/>
      <c r="C115" s="1"/>
      <c r="D115" s="2"/>
      <c r="E115" s="4"/>
      <c r="F115" s="42" t="str">
        <f>IF(C115="","",IF(ENTRADA!$F$13="","ERROR",DATEDIF(Tabla7[[#This Row],[FECHA
NACIMIENTO  ]],ENTRADA!$F$13,"y")))</f>
        <v/>
      </c>
      <c r="G115" s="7"/>
      <c r="H115" s="3"/>
      <c r="I115" s="144" t="str">
        <f t="shared" si="2"/>
        <v/>
      </c>
      <c r="J115" s="5"/>
      <c r="K115" s="1"/>
      <c r="L115" s="1"/>
      <c r="M115" s="3">
        <f t="shared" si="3"/>
        <v>0</v>
      </c>
    </row>
    <row r="116" spans="1:13" ht="24.95" customHeight="1">
      <c r="A116" s="80"/>
      <c r="B116" s="41"/>
      <c r="C116" s="1"/>
      <c r="D116" s="2"/>
      <c r="E116" s="4"/>
      <c r="F116" s="42" t="str">
        <f>IF(C116="","",IF(ENTRADA!$F$13="","ERROR",DATEDIF(Tabla7[[#This Row],[FECHA
NACIMIENTO  ]],ENTRADA!$F$13,"y")))</f>
        <v/>
      </c>
      <c r="G116" s="7"/>
      <c r="H116" s="3"/>
      <c r="I116" s="144" t="str">
        <f t="shared" si="2"/>
        <v/>
      </c>
      <c r="J116" s="5"/>
      <c r="K116" s="1"/>
      <c r="L116" s="1"/>
      <c r="M116" s="3">
        <f t="shared" si="3"/>
        <v>0</v>
      </c>
    </row>
    <row r="117" spans="1:13" ht="24.95" customHeight="1">
      <c r="A117" s="80"/>
      <c r="B117" s="41"/>
      <c r="C117" s="1"/>
      <c r="D117" s="2"/>
      <c r="E117" s="4"/>
      <c r="F117" s="42" t="str">
        <f>IF(C117="","",IF(ENTRADA!$F$13="","ERROR",DATEDIF(Tabla7[[#This Row],[FECHA
NACIMIENTO  ]],ENTRADA!$F$13,"y")))</f>
        <v/>
      </c>
      <c r="G117" s="7"/>
      <c r="H117" s="3"/>
      <c r="I117" s="144" t="str">
        <f t="shared" si="2"/>
        <v/>
      </c>
      <c r="J117" s="5"/>
      <c r="K117" s="1"/>
      <c r="L117" s="1"/>
      <c r="M117" s="3">
        <f t="shared" si="3"/>
        <v>0</v>
      </c>
    </row>
    <row r="118" spans="1:13" ht="24.95" customHeight="1">
      <c r="A118" s="80"/>
      <c r="B118" s="41"/>
      <c r="C118" s="1"/>
      <c r="D118" s="2"/>
      <c r="E118" s="4"/>
      <c r="F118" s="42" t="str">
        <f>IF(C118="","",IF(ENTRADA!$F$13="","ERROR",DATEDIF(Tabla7[[#This Row],[FECHA
NACIMIENTO  ]],ENTRADA!$F$13,"y")))</f>
        <v/>
      </c>
      <c r="G118" s="7"/>
      <c r="H118" s="3"/>
      <c r="I118" s="144" t="str">
        <f t="shared" si="2"/>
        <v/>
      </c>
      <c r="J118" s="5"/>
      <c r="K118" s="1"/>
      <c r="L118" s="1"/>
      <c r="M118" s="3">
        <f t="shared" si="3"/>
        <v>0</v>
      </c>
    </row>
    <row r="119" spans="1:13" ht="24.95" customHeight="1">
      <c r="A119" s="80"/>
      <c r="B119" s="41"/>
      <c r="C119" s="1"/>
      <c r="D119" s="2"/>
      <c r="E119" s="4"/>
      <c r="F119" s="42" t="str">
        <f>IF(C119="","",IF(ENTRADA!$F$13="","ERROR",DATEDIF(Tabla7[[#This Row],[FECHA
NACIMIENTO  ]],ENTRADA!$F$13,"y")))</f>
        <v/>
      </c>
      <c r="G119" s="7"/>
      <c r="H119" s="3"/>
      <c r="I119" s="144" t="str">
        <f t="shared" si="2"/>
        <v/>
      </c>
      <c r="J119" s="5"/>
      <c r="K119" s="1"/>
      <c r="L119" s="1"/>
      <c r="M119" s="3">
        <f t="shared" si="3"/>
        <v>0</v>
      </c>
    </row>
    <row r="120" spans="1:13" ht="24.95" customHeight="1">
      <c r="A120" s="80"/>
      <c r="B120" s="41"/>
      <c r="C120" s="1"/>
      <c r="D120" s="2"/>
      <c r="E120" s="4"/>
      <c r="F120" s="42" t="str">
        <f>IF(C120="","",IF(ENTRADA!$F$13="","ERROR",DATEDIF(Tabla7[[#This Row],[FECHA
NACIMIENTO  ]],ENTRADA!$F$13,"y")))</f>
        <v/>
      </c>
      <c r="G120" s="7"/>
      <c r="H120" s="3"/>
      <c r="I120" s="144" t="str">
        <f t="shared" si="2"/>
        <v/>
      </c>
      <c r="J120" s="5"/>
      <c r="K120" s="1"/>
      <c r="L120" s="1"/>
      <c r="M120" s="3">
        <f t="shared" si="3"/>
        <v>0</v>
      </c>
    </row>
    <row r="121" spans="1:13" ht="24.95" customHeight="1">
      <c r="A121" s="80"/>
      <c r="B121" s="41"/>
      <c r="C121" s="1"/>
      <c r="D121" s="2"/>
      <c r="E121" s="4"/>
      <c r="F121" s="42" t="str">
        <f>IF(C121="","",IF(ENTRADA!$F$13="","ERROR",DATEDIF(Tabla7[[#This Row],[FECHA
NACIMIENTO  ]],ENTRADA!$F$13,"y")))</f>
        <v/>
      </c>
      <c r="G121" s="7"/>
      <c r="H121" s="3"/>
      <c r="I121" s="144" t="str">
        <f t="shared" si="2"/>
        <v/>
      </c>
      <c r="J121" s="5"/>
      <c r="K121" s="1"/>
      <c r="L121" s="1"/>
      <c r="M121" s="3">
        <f t="shared" si="3"/>
        <v>0</v>
      </c>
    </row>
    <row r="122" spans="1:13" ht="24.95" customHeight="1">
      <c r="A122" s="80"/>
      <c r="B122" s="41"/>
      <c r="C122" s="1"/>
      <c r="D122" s="2"/>
      <c r="E122" s="4"/>
      <c r="F122" s="42" t="str">
        <f>IF(C122="","",IF(ENTRADA!$F$13="","ERROR",DATEDIF(Tabla7[[#This Row],[FECHA
NACIMIENTO  ]],ENTRADA!$F$13,"y")))</f>
        <v/>
      </c>
      <c r="G122" s="7"/>
      <c r="H122" s="3"/>
      <c r="I122" s="144" t="str">
        <f t="shared" si="2"/>
        <v/>
      </c>
      <c r="J122" s="5"/>
      <c r="K122" s="1"/>
      <c r="L122" s="1"/>
      <c r="M122" s="3">
        <f t="shared" si="3"/>
        <v>0</v>
      </c>
    </row>
    <row r="123" spans="1:13" ht="24.95" customHeight="1">
      <c r="A123" s="80"/>
      <c r="B123" s="41"/>
      <c r="C123" s="1"/>
      <c r="D123" s="2"/>
      <c r="E123" s="4"/>
      <c r="F123" s="42" t="str">
        <f>IF(C123="","",IF(ENTRADA!$F$13="","ERROR",DATEDIF(Tabla7[[#This Row],[FECHA
NACIMIENTO  ]],ENTRADA!$F$13,"y")))</f>
        <v/>
      </c>
      <c r="G123" s="7"/>
      <c r="H123" s="3"/>
      <c r="I123" s="144" t="str">
        <f t="shared" si="2"/>
        <v/>
      </c>
      <c r="J123" s="5"/>
      <c r="K123" s="1"/>
      <c r="L123" s="1"/>
      <c r="M123" s="3">
        <f t="shared" si="3"/>
        <v>0</v>
      </c>
    </row>
    <row r="124" spans="1:13" ht="24.95" customHeight="1">
      <c r="A124" s="80"/>
      <c r="B124" s="41"/>
      <c r="C124" s="1"/>
      <c r="D124" s="2"/>
      <c r="E124" s="4"/>
      <c r="F124" s="42" t="str">
        <f>IF(C124="","",IF(ENTRADA!$F$13="","ERROR",DATEDIF(Tabla7[[#This Row],[FECHA
NACIMIENTO  ]],ENTRADA!$F$13,"y")))</f>
        <v/>
      </c>
      <c r="G124" s="7"/>
      <c r="H124" s="3"/>
      <c r="I124" s="144" t="str">
        <f t="shared" si="2"/>
        <v/>
      </c>
      <c r="J124" s="5"/>
      <c r="K124" s="1"/>
      <c r="L124" s="1"/>
      <c r="M124" s="3">
        <f t="shared" si="3"/>
        <v>0</v>
      </c>
    </row>
    <row r="125" spans="1:13" ht="24.95" customHeight="1">
      <c r="A125" s="80"/>
      <c r="B125" s="41"/>
      <c r="C125" s="1"/>
      <c r="D125" s="2"/>
      <c r="E125" s="4"/>
      <c r="F125" s="42" t="str">
        <f>IF(C125="","",IF(ENTRADA!$F$13="","ERROR",DATEDIF(Tabla7[[#This Row],[FECHA
NACIMIENTO  ]],ENTRADA!$F$13,"y")))</f>
        <v/>
      </c>
      <c r="G125" s="7"/>
      <c r="H125" s="3"/>
      <c r="I125" s="144" t="str">
        <f t="shared" si="2"/>
        <v/>
      </c>
      <c r="J125" s="5"/>
      <c r="K125" s="1"/>
      <c r="L125" s="1"/>
      <c r="M125" s="3">
        <f t="shared" si="3"/>
        <v>0</v>
      </c>
    </row>
    <row r="126" spans="1:13" ht="24.95" customHeight="1">
      <c r="A126" s="80"/>
      <c r="B126" s="41"/>
      <c r="C126" s="1"/>
      <c r="D126" s="2"/>
      <c r="E126" s="4"/>
      <c r="F126" s="42" t="str">
        <f>IF(C126="","",IF(ENTRADA!$F$13="","ERROR",DATEDIF(Tabla7[[#This Row],[FECHA
NACIMIENTO  ]],ENTRADA!$F$13,"y")))</f>
        <v/>
      </c>
      <c r="G126" s="7"/>
      <c r="H126" s="3"/>
      <c r="I126" s="144" t="str">
        <f t="shared" si="2"/>
        <v/>
      </c>
      <c r="J126" s="5"/>
      <c r="K126" s="1"/>
      <c r="L126" s="1"/>
      <c r="M126" s="3">
        <f t="shared" si="3"/>
        <v>0</v>
      </c>
    </row>
    <row r="127" spans="1:13" ht="24.95" customHeight="1">
      <c r="A127" s="80"/>
      <c r="B127" s="41"/>
      <c r="C127" s="1"/>
      <c r="D127" s="2"/>
      <c r="E127" s="4"/>
      <c r="F127" s="42" t="str">
        <f>IF(C127="","",IF(ENTRADA!$F$13="","ERROR",DATEDIF(Tabla7[[#This Row],[FECHA
NACIMIENTO  ]],ENTRADA!$F$13,"y")))</f>
        <v/>
      </c>
      <c r="G127" s="7"/>
      <c r="H127" s="3"/>
      <c r="I127" s="144" t="str">
        <f t="shared" si="2"/>
        <v/>
      </c>
      <c r="J127" s="5"/>
      <c r="K127" s="1"/>
      <c r="L127" s="1"/>
      <c r="M127" s="3">
        <f t="shared" si="3"/>
        <v>0</v>
      </c>
    </row>
    <row r="128" spans="1:13" ht="24.95" customHeight="1">
      <c r="A128" s="80"/>
      <c r="B128" s="41"/>
      <c r="C128" s="1"/>
      <c r="D128" s="2"/>
      <c r="E128" s="4"/>
      <c r="F128" s="42" t="str">
        <f>IF(C128="","",IF(ENTRADA!$F$13="","ERROR",DATEDIF(Tabla7[[#This Row],[FECHA
NACIMIENTO  ]],ENTRADA!$F$13,"y")))</f>
        <v/>
      </c>
      <c r="G128" s="7"/>
      <c r="H128" s="3"/>
      <c r="I128" s="144" t="str">
        <f t="shared" si="2"/>
        <v/>
      </c>
      <c r="J128" s="5"/>
      <c r="K128" s="1"/>
      <c r="L128" s="1"/>
      <c r="M128" s="3">
        <f t="shared" si="3"/>
        <v>0</v>
      </c>
    </row>
    <row r="129" spans="1:13" ht="24.95" customHeight="1">
      <c r="A129" s="80"/>
      <c r="B129" s="41"/>
      <c r="C129" s="1"/>
      <c r="D129" s="2"/>
      <c r="E129" s="4"/>
      <c r="F129" s="42" t="str">
        <f>IF(C129="","",IF(ENTRADA!$F$13="","ERROR",DATEDIF(Tabla7[[#This Row],[FECHA
NACIMIENTO  ]],ENTRADA!$F$13,"y")))</f>
        <v/>
      </c>
      <c r="G129" s="7"/>
      <c r="H129" s="3"/>
      <c r="I129" s="144" t="str">
        <f t="shared" si="2"/>
        <v/>
      </c>
      <c r="J129" s="5"/>
      <c r="K129" s="1"/>
      <c r="L129" s="1"/>
      <c r="M129" s="3">
        <f t="shared" si="3"/>
        <v>0</v>
      </c>
    </row>
    <row r="130" spans="1:13" ht="24.95" customHeight="1">
      <c r="A130" s="80"/>
      <c r="B130" s="41"/>
      <c r="C130" s="1"/>
      <c r="D130" s="2"/>
      <c r="E130" s="4"/>
      <c r="F130" s="42" t="str">
        <f>IF(C130="","",IF(ENTRADA!$F$13="","ERROR",DATEDIF(Tabla7[[#This Row],[FECHA
NACIMIENTO  ]],ENTRADA!$F$13,"y")))</f>
        <v/>
      </c>
      <c r="G130" s="7"/>
      <c r="H130" s="3"/>
      <c r="I130" s="144" t="str">
        <f t="shared" ref="I130:I193" si="4">IF(B130="","",IF(OR(G130&gt;64,H130="PSÍQUICA"),"SI","NO"))</f>
        <v/>
      </c>
      <c r="J130" s="5"/>
      <c r="K130" s="1"/>
      <c r="L130" s="1"/>
      <c r="M130" s="3">
        <f t="shared" si="3"/>
        <v>0</v>
      </c>
    </row>
    <row r="131" spans="1:13" ht="24.95" customHeight="1">
      <c r="A131" s="80"/>
      <c r="B131" s="41"/>
      <c r="C131" s="1"/>
      <c r="D131" s="2"/>
      <c r="E131" s="4"/>
      <c r="F131" s="42" t="str">
        <f>IF(C131="","",IF(ENTRADA!$F$13="","ERROR",DATEDIF(Tabla7[[#This Row],[FECHA
NACIMIENTO  ]],ENTRADA!$F$13,"y")))</f>
        <v/>
      </c>
      <c r="G131" s="7"/>
      <c r="H131" s="3"/>
      <c r="I131" s="144" t="str">
        <f t="shared" si="4"/>
        <v/>
      </c>
      <c r="J131" s="5"/>
      <c r="K131" s="1"/>
      <c r="L131" s="1"/>
      <c r="M131" s="3">
        <f t="shared" si="3"/>
        <v>0</v>
      </c>
    </row>
    <row r="132" spans="1:13" ht="24.95" customHeight="1">
      <c r="A132" s="80"/>
      <c r="B132" s="41"/>
      <c r="C132" s="1"/>
      <c r="D132" s="2"/>
      <c r="E132" s="4"/>
      <c r="F132" s="42" t="str">
        <f>IF(C132="","",IF(ENTRADA!$F$13="","ERROR",DATEDIF(Tabla7[[#This Row],[FECHA
NACIMIENTO  ]],ENTRADA!$F$13,"y")))</f>
        <v/>
      </c>
      <c r="G132" s="7"/>
      <c r="H132" s="3"/>
      <c r="I132" s="144" t="str">
        <f t="shared" si="4"/>
        <v/>
      </c>
      <c r="J132" s="5"/>
      <c r="K132" s="1"/>
      <c r="L132" s="1"/>
      <c r="M132" s="3">
        <f t="shared" si="3"/>
        <v>0</v>
      </c>
    </row>
    <row r="133" spans="1:13" ht="24.95" customHeight="1">
      <c r="A133" s="80"/>
      <c r="B133" s="41"/>
      <c r="C133" s="1"/>
      <c r="D133" s="2"/>
      <c r="E133" s="4"/>
      <c r="F133" s="42" t="str">
        <f>IF(C133="","",IF(ENTRADA!$F$13="","ERROR",DATEDIF(Tabla7[[#This Row],[FECHA
NACIMIENTO  ]],ENTRADA!$F$13,"y")))</f>
        <v/>
      </c>
      <c r="G133" s="7"/>
      <c r="H133" s="3"/>
      <c r="I133" s="144" t="str">
        <f t="shared" si="4"/>
        <v/>
      </c>
      <c r="J133" s="5"/>
      <c r="K133" s="1"/>
      <c r="L133" s="1"/>
      <c r="M133" s="3">
        <f t="shared" si="3"/>
        <v>0</v>
      </c>
    </row>
    <row r="134" spans="1:13" ht="24.95" customHeight="1">
      <c r="A134" s="80"/>
      <c r="B134" s="41"/>
      <c r="C134" s="1"/>
      <c r="D134" s="2"/>
      <c r="E134" s="4"/>
      <c r="F134" s="42" t="str">
        <f>IF(C134="","",IF(ENTRADA!$F$13="","ERROR",DATEDIF(Tabla7[[#This Row],[FECHA
NACIMIENTO  ]],ENTRADA!$F$13,"y")))</f>
        <v/>
      </c>
      <c r="G134" s="7"/>
      <c r="H134" s="3"/>
      <c r="I134" s="144" t="str">
        <f t="shared" si="4"/>
        <v/>
      </c>
      <c r="J134" s="5"/>
      <c r="K134" s="1"/>
      <c r="L134" s="1"/>
      <c r="M134" s="3">
        <f t="shared" si="3"/>
        <v>0</v>
      </c>
    </row>
    <row r="135" spans="1:13" ht="24.95" customHeight="1">
      <c r="A135" s="80"/>
      <c r="B135" s="41"/>
      <c r="C135" s="1"/>
      <c r="D135" s="2"/>
      <c r="E135" s="4"/>
      <c r="F135" s="42" t="str">
        <f>IF(C135="","",IF(ENTRADA!$F$13="","ERROR",DATEDIF(Tabla7[[#This Row],[FECHA
NACIMIENTO  ]],ENTRADA!$F$13,"y")))</f>
        <v/>
      </c>
      <c r="G135" s="7"/>
      <c r="H135" s="3"/>
      <c r="I135" s="144" t="str">
        <f t="shared" si="4"/>
        <v/>
      </c>
      <c r="J135" s="5"/>
      <c r="K135" s="1"/>
      <c r="L135" s="1"/>
      <c r="M135" s="3">
        <f t="shared" ref="M135:M198" si="5">IF(COUNTIF(C:C,C135)&gt;1,IF(C135=C134,0,1),COUNTIF(C:C,C135))</f>
        <v>0</v>
      </c>
    </row>
    <row r="136" spans="1:13" ht="24.95" customHeight="1">
      <c r="A136" s="80"/>
      <c r="B136" s="41"/>
      <c r="C136" s="1"/>
      <c r="D136" s="2"/>
      <c r="E136" s="4"/>
      <c r="F136" s="42" t="str">
        <f>IF(C136="","",IF(ENTRADA!$F$13="","ERROR",DATEDIF(Tabla7[[#This Row],[FECHA
NACIMIENTO  ]],ENTRADA!$F$13,"y")))</f>
        <v/>
      </c>
      <c r="G136" s="7"/>
      <c r="H136" s="3"/>
      <c r="I136" s="144" t="str">
        <f t="shared" si="4"/>
        <v/>
      </c>
      <c r="J136" s="5"/>
      <c r="K136" s="1"/>
      <c r="L136" s="1"/>
      <c r="M136" s="3">
        <f t="shared" si="5"/>
        <v>0</v>
      </c>
    </row>
    <row r="137" spans="1:13" ht="24.95" customHeight="1">
      <c r="A137" s="80"/>
      <c r="B137" s="41"/>
      <c r="C137" s="1"/>
      <c r="D137" s="2"/>
      <c r="E137" s="4"/>
      <c r="F137" s="42" t="str">
        <f>IF(C137="","",IF(ENTRADA!$F$13="","ERROR",DATEDIF(Tabla7[[#This Row],[FECHA
NACIMIENTO  ]],ENTRADA!$F$13,"y")))</f>
        <v/>
      </c>
      <c r="G137" s="7"/>
      <c r="H137" s="3"/>
      <c r="I137" s="144" t="str">
        <f t="shared" si="4"/>
        <v/>
      </c>
      <c r="J137" s="5"/>
      <c r="K137" s="1"/>
      <c r="L137" s="1"/>
      <c r="M137" s="3">
        <f t="shared" si="5"/>
        <v>0</v>
      </c>
    </row>
    <row r="138" spans="1:13" ht="24.95" customHeight="1">
      <c r="A138" s="80"/>
      <c r="B138" s="41"/>
      <c r="C138" s="1"/>
      <c r="D138" s="2"/>
      <c r="E138" s="4"/>
      <c r="F138" s="42" t="str">
        <f>IF(C138="","",IF(ENTRADA!$F$13="","ERROR",DATEDIF(Tabla7[[#This Row],[FECHA
NACIMIENTO  ]],ENTRADA!$F$13,"y")))</f>
        <v/>
      </c>
      <c r="G138" s="7"/>
      <c r="H138" s="3"/>
      <c r="I138" s="144" t="str">
        <f t="shared" si="4"/>
        <v/>
      </c>
      <c r="J138" s="5"/>
      <c r="K138" s="1"/>
      <c r="L138" s="1"/>
      <c r="M138" s="3">
        <f t="shared" si="5"/>
        <v>0</v>
      </c>
    </row>
    <row r="139" spans="1:13" ht="24.95" customHeight="1">
      <c r="A139" s="80"/>
      <c r="B139" s="41"/>
      <c r="C139" s="1"/>
      <c r="D139" s="2"/>
      <c r="E139" s="4"/>
      <c r="F139" s="42" t="str">
        <f>IF(C139="","",IF(ENTRADA!$F$13="","ERROR",DATEDIF(Tabla7[[#This Row],[FECHA
NACIMIENTO  ]],ENTRADA!$F$13,"y")))</f>
        <v/>
      </c>
      <c r="G139" s="7"/>
      <c r="H139" s="3"/>
      <c r="I139" s="144" t="str">
        <f t="shared" si="4"/>
        <v/>
      </c>
      <c r="J139" s="5"/>
      <c r="K139" s="1"/>
      <c r="L139" s="1"/>
      <c r="M139" s="3">
        <f t="shared" si="5"/>
        <v>0</v>
      </c>
    </row>
    <row r="140" spans="1:13" ht="24.95" customHeight="1">
      <c r="A140" s="80"/>
      <c r="B140" s="41"/>
      <c r="C140" s="1"/>
      <c r="D140" s="2"/>
      <c r="E140" s="4"/>
      <c r="F140" s="42" t="str">
        <f>IF(C140="","",IF(ENTRADA!$F$13="","ERROR",DATEDIF(Tabla7[[#This Row],[FECHA
NACIMIENTO  ]],ENTRADA!$F$13,"y")))</f>
        <v/>
      </c>
      <c r="G140" s="7"/>
      <c r="H140" s="3"/>
      <c r="I140" s="144" t="str">
        <f t="shared" si="4"/>
        <v/>
      </c>
      <c r="J140" s="5"/>
      <c r="K140" s="1"/>
      <c r="L140" s="1"/>
      <c r="M140" s="3">
        <f t="shared" si="5"/>
        <v>0</v>
      </c>
    </row>
    <row r="141" spans="1:13" ht="24.95" customHeight="1">
      <c r="A141" s="80"/>
      <c r="B141" s="41"/>
      <c r="C141" s="1"/>
      <c r="D141" s="2"/>
      <c r="E141" s="4"/>
      <c r="F141" s="42" t="str">
        <f>IF(C141="","",IF(ENTRADA!$F$13="","ERROR",DATEDIF(Tabla7[[#This Row],[FECHA
NACIMIENTO  ]],ENTRADA!$F$13,"y")))</f>
        <v/>
      </c>
      <c r="G141" s="7"/>
      <c r="H141" s="3"/>
      <c r="I141" s="144" t="str">
        <f t="shared" si="4"/>
        <v/>
      </c>
      <c r="J141" s="5"/>
      <c r="K141" s="1"/>
      <c r="L141" s="1"/>
      <c r="M141" s="3">
        <f t="shared" si="5"/>
        <v>0</v>
      </c>
    </row>
    <row r="142" spans="1:13" ht="24.95" customHeight="1">
      <c r="A142" s="80"/>
      <c r="B142" s="41"/>
      <c r="C142" s="1"/>
      <c r="D142" s="2"/>
      <c r="E142" s="4"/>
      <c r="F142" s="42" t="str">
        <f>IF(C142="","",IF(ENTRADA!$F$13="","ERROR",DATEDIF(Tabla7[[#This Row],[FECHA
NACIMIENTO  ]],ENTRADA!$F$13,"y")))</f>
        <v/>
      </c>
      <c r="G142" s="7"/>
      <c r="H142" s="3"/>
      <c r="I142" s="144" t="str">
        <f t="shared" si="4"/>
        <v/>
      </c>
      <c r="J142" s="5"/>
      <c r="K142" s="1"/>
      <c r="L142" s="1"/>
      <c r="M142" s="3">
        <f t="shared" si="5"/>
        <v>0</v>
      </c>
    </row>
    <row r="143" spans="1:13" ht="24.95" customHeight="1">
      <c r="A143" s="80"/>
      <c r="B143" s="41"/>
      <c r="C143" s="1"/>
      <c r="D143" s="2"/>
      <c r="E143" s="4"/>
      <c r="F143" s="42" t="str">
        <f>IF(C143="","",IF(ENTRADA!$F$13="","ERROR",DATEDIF(Tabla7[[#This Row],[FECHA
NACIMIENTO  ]],ENTRADA!$F$13,"y")))</f>
        <v/>
      </c>
      <c r="G143" s="7"/>
      <c r="H143" s="3"/>
      <c r="I143" s="144" t="str">
        <f t="shared" si="4"/>
        <v/>
      </c>
      <c r="J143" s="5"/>
      <c r="K143" s="1"/>
      <c r="L143" s="1"/>
      <c r="M143" s="3">
        <f t="shared" si="5"/>
        <v>0</v>
      </c>
    </row>
    <row r="144" spans="1:13" ht="24.95" customHeight="1">
      <c r="A144" s="80"/>
      <c r="B144" s="41"/>
      <c r="C144" s="1"/>
      <c r="D144" s="2"/>
      <c r="E144" s="4"/>
      <c r="F144" s="42" t="str">
        <f>IF(C144="","",IF(ENTRADA!$F$13="","ERROR",DATEDIF(Tabla7[[#This Row],[FECHA
NACIMIENTO  ]],ENTRADA!$F$13,"y")))</f>
        <v/>
      </c>
      <c r="G144" s="7"/>
      <c r="H144" s="3"/>
      <c r="I144" s="144" t="str">
        <f t="shared" si="4"/>
        <v/>
      </c>
      <c r="J144" s="5"/>
      <c r="K144" s="1"/>
      <c r="L144" s="1"/>
      <c r="M144" s="3">
        <f t="shared" si="5"/>
        <v>0</v>
      </c>
    </row>
    <row r="145" spans="1:13" ht="24.95" customHeight="1">
      <c r="A145" s="80"/>
      <c r="B145" s="41"/>
      <c r="C145" s="1"/>
      <c r="D145" s="2"/>
      <c r="E145" s="4"/>
      <c r="F145" s="42" t="str">
        <f>IF(C145="","",IF(ENTRADA!$F$13="","ERROR",DATEDIF(Tabla7[[#This Row],[FECHA
NACIMIENTO  ]],ENTRADA!$F$13,"y")))</f>
        <v/>
      </c>
      <c r="G145" s="7"/>
      <c r="H145" s="3"/>
      <c r="I145" s="144" t="str">
        <f t="shared" si="4"/>
        <v/>
      </c>
      <c r="J145" s="5"/>
      <c r="K145" s="1"/>
      <c r="L145" s="1"/>
      <c r="M145" s="3">
        <f t="shared" si="5"/>
        <v>0</v>
      </c>
    </row>
    <row r="146" spans="1:13" ht="24.95" customHeight="1">
      <c r="A146" s="80"/>
      <c r="B146" s="41"/>
      <c r="C146" s="1"/>
      <c r="D146" s="2"/>
      <c r="E146" s="4"/>
      <c r="F146" s="42" t="str">
        <f>IF(C146="","",IF(ENTRADA!$F$13="","ERROR",DATEDIF(Tabla7[[#This Row],[FECHA
NACIMIENTO  ]],ENTRADA!$F$13,"y")))</f>
        <v/>
      </c>
      <c r="G146" s="7"/>
      <c r="H146" s="3"/>
      <c r="I146" s="144" t="str">
        <f t="shared" si="4"/>
        <v/>
      </c>
      <c r="J146" s="5"/>
      <c r="K146" s="1"/>
      <c r="L146" s="1"/>
      <c r="M146" s="3">
        <f t="shared" si="5"/>
        <v>0</v>
      </c>
    </row>
    <row r="147" spans="1:13" ht="24.95" customHeight="1">
      <c r="A147" s="80"/>
      <c r="B147" s="41"/>
      <c r="C147" s="1"/>
      <c r="D147" s="2"/>
      <c r="E147" s="4"/>
      <c r="F147" s="42" t="str">
        <f>IF(C147="","",IF(ENTRADA!$F$13="","ERROR",DATEDIF(Tabla7[[#This Row],[FECHA
NACIMIENTO  ]],ENTRADA!$F$13,"y")))</f>
        <v/>
      </c>
      <c r="G147" s="7"/>
      <c r="H147" s="3"/>
      <c r="I147" s="144" t="str">
        <f t="shared" si="4"/>
        <v/>
      </c>
      <c r="J147" s="5"/>
      <c r="K147" s="1"/>
      <c r="L147" s="1"/>
      <c r="M147" s="3">
        <f t="shared" si="5"/>
        <v>0</v>
      </c>
    </row>
    <row r="148" spans="1:13" ht="24.95" customHeight="1">
      <c r="A148" s="80"/>
      <c r="B148" s="41"/>
      <c r="C148" s="1"/>
      <c r="D148" s="2"/>
      <c r="E148" s="4"/>
      <c r="F148" s="42" t="str">
        <f>IF(C148="","",IF(ENTRADA!$F$13="","ERROR",DATEDIF(Tabla7[[#This Row],[FECHA
NACIMIENTO  ]],ENTRADA!$F$13,"y")))</f>
        <v/>
      </c>
      <c r="G148" s="7"/>
      <c r="H148" s="3"/>
      <c r="I148" s="144" t="str">
        <f t="shared" si="4"/>
        <v/>
      </c>
      <c r="J148" s="5"/>
      <c r="K148" s="1"/>
      <c r="L148" s="1"/>
      <c r="M148" s="3">
        <f t="shared" si="5"/>
        <v>0</v>
      </c>
    </row>
    <row r="149" spans="1:13" ht="24.95" customHeight="1">
      <c r="A149" s="80"/>
      <c r="B149" s="41"/>
      <c r="C149" s="1"/>
      <c r="D149" s="2"/>
      <c r="E149" s="4"/>
      <c r="F149" s="42" t="str">
        <f>IF(C149="","",IF(ENTRADA!$F$13="","ERROR",DATEDIF(Tabla7[[#This Row],[FECHA
NACIMIENTO  ]],ENTRADA!$F$13,"y")))</f>
        <v/>
      </c>
      <c r="G149" s="7"/>
      <c r="H149" s="3"/>
      <c r="I149" s="144" t="str">
        <f t="shared" si="4"/>
        <v/>
      </c>
      <c r="J149" s="5"/>
      <c r="K149" s="1"/>
      <c r="L149" s="1"/>
      <c r="M149" s="3">
        <f t="shared" si="5"/>
        <v>0</v>
      </c>
    </row>
    <row r="150" spans="1:13" ht="24.95" customHeight="1">
      <c r="A150" s="80"/>
      <c r="B150" s="41"/>
      <c r="C150" s="1"/>
      <c r="D150" s="2"/>
      <c r="E150" s="4"/>
      <c r="F150" s="42" t="str">
        <f>IF(C150="","",IF(ENTRADA!$F$13="","ERROR",DATEDIF(Tabla7[[#This Row],[FECHA
NACIMIENTO  ]],ENTRADA!$F$13,"y")))</f>
        <v/>
      </c>
      <c r="G150" s="7"/>
      <c r="H150" s="3"/>
      <c r="I150" s="144" t="str">
        <f t="shared" si="4"/>
        <v/>
      </c>
      <c r="J150" s="5"/>
      <c r="K150" s="1"/>
      <c r="L150" s="1"/>
      <c r="M150" s="3">
        <f t="shared" si="5"/>
        <v>0</v>
      </c>
    </row>
    <row r="151" spans="1:13" ht="24.95" customHeight="1">
      <c r="A151" s="80"/>
      <c r="B151" s="41"/>
      <c r="C151" s="1"/>
      <c r="D151" s="2"/>
      <c r="E151" s="4"/>
      <c r="F151" s="42" t="str">
        <f>IF(C151="","",IF(ENTRADA!$F$13="","ERROR",DATEDIF(Tabla7[[#This Row],[FECHA
NACIMIENTO  ]],ENTRADA!$F$13,"y")))</f>
        <v/>
      </c>
      <c r="G151" s="7"/>
      <c r="H151" s="3"/>
      <c r="I151" s="144" t="str">
        <f t="shared" si="4"/>
        <v/>
      </c>
      <c r="J151" s="5"/>
      <c r="K151" s="1"/>
      <c r="L151" s="1"/>
      <c r="M151" s="3">
        <f t="shared" si="5"/>
        <v>0</v>
      </c>
    </row>
    <row r="152" spans="1:13" ht="24.95" customHeight="1">
      <c r="A152" s="80"/>
      <c r="B152" s="41"/>
      <c r="C152" s="1"/>
      <c r="D152" s="2"/>
      <c r="E152" s="4"/>
      <c r="F152" s="42" t="str">
        <f>IF(C152="","",IF(ENTRADA!$F$13="","ERROR",DATEDIF(Tabla7[[#This Row],[FECHA
NACIMIENTO  ]],ENTRADA!$F$13,"y")))</f>
        <v/>
      </c>
      <c r="G152" s="7"/>
      <c r="H152" s="3"/>
      <c r="I152" s="144" t="str">
        <f t="shared" si="4"/>
        <v/>
      </c>
      <c r="J152" s="5"/>
      <c r="K152" s="1"/>
      <c r="L152" s="1"/>
      <c r="M152" s="3">
        <f t="shared" si="5"/>
        <v>0</v>
      </c>
    </row>
    <row r="153" spans="1:13" ht="24.95" customHeight="1">
      <c r="A153" s="80"/>
      <c r="B153" s="41"/>
      <c r="C153" s="1"/>
      <c r="D153" s="2"/>
      <c r="E153" s="4"/>
      <c r="F153" s="42" t="str">
        <f>IF(C153="","",IF(ENTRADA!$F$13="","ERROR",DATEDIF(Tabla7[[#This Row],[FECHA
NACIMIENTO  ]],ENTRADA!$F$13,"y")))</f>
        <v/>
      </c>
      <c r="G153" s="7"/>
      <c r="H153" s="3"/>
      <c r="I153" s="144" t="str">
        <f t="shared" si="4"/>
        <v/>
      </c>
      <c r="J153" s="5"/>
      <c r="K153" s="1"/>
      <c r="L153" s="1"/>
      <c r="M153" s="3">
        <f t="shared" si="5"/>
        <v>0</v>
      </c>
    </row>
    <row r="154" spans="1:13" ht="24.95" customHeight="1">
      <c r="A154" s="80"/>
      <c r="B154" s="41"/>
      <c r="C154" s="1"/>
      <c r="D154" s="2"/>
      <c r="E154" s="4"/>
      <c r="F154" s="42" t="str">
        <f>IF(C154="","",IF(ENTRADA!$F$13="","ERROR",DATEDIF(Tabla7[[#This Row],[FECHA
NACIMIENTO  ]],ENTRADA!$F$13,"y")))</f>
        <v/>
      </c>
      <c r="G154" s="7"/>
      <c r="H154" s="3"/>
      <c r="I154" s="144" t="str">
        <f t="shared" si="4"/>
        <v/>
      </c>
      <c r="J154" s="5"/>
      <c r="K154" s="1"/>
      <c r="L154" s="1"/>
      <c r="M154" s="3">
        <f t="shared" si="5"/>
        <v>0</v>
      </c>
    </row>
    <row r="155" spans="1:13" ht="24.95" customHeight="1">
      <c r="A155" s="80"/>
      <c r="B155" s="41"/>
      <c r="C155" s="1"/>
      <c r="D155" s="2"/>
      <c r="E155" s="4"/>
      <c r="F155" s="42" t="str">
        <f>IF(C155="","",IF(ENTRADA!$F$13="","ERROR",DATEDIF(Tabla7[[#This Row],[FECHA
NACIMIENTO  ]],ENTRADA!$F$13,"y")))</f>
        <v/>
      </c>
      <c r="G155" s="7"/>
      <c r="H155" s="3"/>
      <c r="I155" s="144" t="str">
        <f t="shared" si="4"/>
        <v/>
      </c>
      <c r="J155" s="5"/>
      <c r="K155" s="1"/>
      <c r="L155" s="1"/>
      <c r="M155" s="3">
        <f t="shared" si="5"/>
        <v>0</v>
      </c>
    </row>
    <row r="156" spans="1:13" ht="24.95" customHeight="1">
      <c r="A156" s="80"/>
      <c r="B156" s="41"/>
      <c r="C156" s="1"/>
      <c r="D156" s="2"/>
      <c r="E156" s="4"/>
      <c r="F156" s="42" t="str">
        <f>IF(C156="","",IF(ENTRADA!$F$13="","ERROR",DATEDIF(Tabla7[[#This Row],[FECHA
NACIMIENTO  ]],ENTRADA!$F$13,"y")))</f>
        <v/>
      </c>
      <c r="G156" s="7"/>
      <c r="H156" s="3"/>
      <c r="I156" s="144" t="str">
        <f t="shared" si="4"/>
        <v/>
      </c>
      <c r="J156" s="5"/>
      <c r="K156" s="1"/>
      <c r="L156" s="1"/>
      <c r="M156" s="3">
        <f t="shared" si="5"/>
        <v>0</v>
      </c>
    </row>
    <row r="157" spans="1:13" ht="24.95" customHeight="1">
      <c r="A157" s="80"/>
      <c r="B157" s="41"/>
      <c r="C157" s="1"/>
      <c r="D157" s="2"/>
      <c r="E157" s="4"/>
      <c r="F157" s="42" t="str">
        <f>IF(C157="","",IF(ENTRADA!$F$13="","ERROR",DATEDIF(Tabla7[[#This Row],[FECHA
NACIMIENTO  ]],ENTRADA!$F$13,"y")))</f>
        <v/>
      </c>
      <c r="G157" s="7"/>
      <c r="H157" s="3"/>
      <c r="I157" s="144" t="str">
        <f t="shared" si="4"/>
        <v/>
      </c>
      <c r="J157" s="5"/>
      <c r="K157" s="1"/>
      <c r="L157" s="1"/>
      <c r="M157" s="3">
        <f t="shared" si="5"/>
        <v>0</v>
      </c>
    </row>
    <row r="158" spans="1:13" ht="24.95" customHeight="1">
      <c r="A158" s="80"/>
      <c r="B158" s="41"/>
      <c r="C158" s="1"/>
      <c r="D158" s="2"/>
      <c r="E158" s="4"/>
      <c r="F158" s="42" t="str">
        <f>IF(C158="","",IF(ENTRADA!$F$13="","ERROR",DATEDIF(Tabla7[[#This Row],[FECHA
NACIMIENTO  ]],ENTRADA!$F$13,"y")))</f>
        <v/>
      </c>
      <c r="G158" s="7"/>
      <c r="H158" s="3"/>
      <c r="I158" s="144" t="str">
        <f t="shared" si="4"/>
        <v/>
      </c>
      <c r="J158" s="5"/>
      <c r="K158" s="1"/>
      <c r="L158" s="1"/>
      <c r="M158" s="3">
        <f t="shared" si="5"/>
        <v>0</v>
      </c>
    </row>
    <row r="159" spans="1:13" ht="24.95" customHeight="1">
      <c r="A159" s="80"/>
      <c r="B159" s="41"/>
      <c r="C159" s="1"/>
      <c r="D159" s="2"/>
      <c r="E159" s="4"/>
      <c r="F159" s="42" t="str">
        <f>IF(C159="","",IF(ENTRADA!$F$13="","ERROR",DATEDIF(Tabla7[[#This Row],[FECHA
NACIMIENTO  ]],ENTRADA!$F$13,"y")))</f>
        <v/>
      </c>
      <c r="G159" s="7"/>
      <c r="H159" s="3"/>
      <c r="I159" s="144" t="str">
        <f t="shared" si="4"/>
        <v/>
      </c>
      <c r="J159" s="5"/>
      <c r="K159" s="1"/>
      <c r="L159" s="1"/>
      <c r="M159" s="3">
        <f t="shared" si="5"/>
        <v>0</v>
      </c>
    </row>
    <row r="160" spans="1:13" ht="24.95" customHeight="1">
      <c r="A160" s="80"/>
      <c r="B160" s="41"/>
      <c r="C160" s="1"/>
      <c r="D160" s="2"/>
      <c r="E160" s="4"/>
      <c r="F160" s="42" t="str">
        <f>IF(C160="","",IF(ENTRADA!$F$13="","ERROR",DATEDIF(Tabla7[[#This Row],[FECHA
NACIMIENTO  ]],ENTRADA!$F$13,"y")))</f>
        <v/>
      </c>
      <c r="G160" s="7"/>
      <c r="H160" s="3"/>
      <c r="I160" s="144" t="str">
        <f t="shared" si="4"/>
        <v/>
      </c>
      <c r="J160" s="5"/>
      <c r="K160" s="1"/>
      <c r="L160" s="1"/>
      <c r="M160" s="3">
        <f t="shared" si="5"/>
        <v>0</v>
      </c>
    </row>
    <row r="161" spans="1:13" ht="24.95" customHeight="1">
      <c r="A161" s="80"/>
      <c r="B161" s="41"/>
      <c r="C161" s="1"/>
      <c r="D161" s="2"/>
      <c r="E161" s="4"/>
      <c r="F161" s="42" t="str">
        <f>IF(C161="","",IF(ENTRADA!$F$13="","ERROR",DATEDIF(Tabla7[[#This Row],[FECHA
NACIMIENTO  ]],ENTRADA!$F$13,"y")))</f>
        <v/>
      </c>
      <c r="G161" s="7"/>
      <c r="H161" s="3"/>
      <c r="I161" s="144" t="str">
        <f t="shared" si="4"/>
        <v/>
      </c>
      <c r="J161" s="5"/>
      <c r="K161" s="1"/>
      <c r="L161" s="1"/>
      <c r="M161" s="3">
        <f t="shared" si="5"/>
        <v>0</v>
      </c>
    </row>
    <row r="162" spans="1:13" ht="24.95" customHeight="1">
      <c r="A162" s="80"/>
      <c r="B162" s="41"/>
      <c r="C162" s="1"/>
      <c r="D162" s="2"/>
      <c r="E162" s="4"/>
      <c r="F162" s="42" t="str">
        <f>IF(C162="","",IF(ENTRADA!$F$13="","ERROR",DATEDIF(Tabla7[[#This Row],[FECHA
NACIMIENTO  ]],ENTRADA!$F$13,"y")))</f>
        <v/>
      </c>
      <c r="G162" s="7"/>
      <c r="H162" s="3"/>
      <c r="I162" s="144" t="str">
        <f t="shared" si="4"/>
        <v/>
      </c>
      <c r="J162" s="5"/>
      <c r="K162" s="1"/>
      <c r="L162" s="1"/>
      <c r="M162" s="3">
        <f t="shared" si="5"/>
        <v>0</v>
      </c>
    </row>
    <row r="163" spans="1:13" ht="24.95" customHeight="1">
      <c r="A163" s="80"/>
      <c r="B163" s="41"/>
      <c r="C163" s="1"/>
      <c r="D163" s="2"/>
      <c r="E163" s="4"/>
      <c r="F163" s="42" t="str">
        <f>IF(C163="","",IF(ENTRADA!$F$13="","ERROR",DATEDIF(Tabla7[[#This Row],[FECHA
NACIMIENTO  ]],ENTRADA!$F$13,"y")))</f>
        <v/>
      </c>
      <c r="G163" s="7"/>
      <c r="H163" s="3"/>
      <c r="I163" s="144" t="str">
        <f t="shared" si="4"/>
        <v/>
      </c>
      <c r="J163" s="5"/>
      <c r="K163" s="1"/>
      <c r="L163" s="1"/>
      <c r="M163" s="3">
        <f t="shared" si="5"/>
        <v>0</v>
      </c>
    </row>
    <row r="164" spans="1:13" ht="24.95" customHeight="1">
      <c r="A164" s="80"/>
      <c r="B164" s="41"/>
      <c r="C164" s="1"/>
      <c r="D164" s="2"/>
      <c r="E164" s="4"/>
      <c r="F164" s="42" t="str">
        <f>IF(C164="","",IF(ENTRADA!$F$13="","ERROR",DATEDIF(Tabla7[[#This Row],[FECHA
NACIMIENTO  ]],ENTRADA!$F$13,"y")))</f>
        <v/>
      </c>
      <c r="G164" s="7"/>
      <c r="H164" s="3"/>
      <c r="I164" s="144" t="str">
        <f t="shared" si="4"/>
        <v/>
      </c>
      <c r="J164" s="5"/>
      <c r="K164" s="1"/>
      <c r="L164" s="1"/>
      <c r="M164" s="3">
        <f t="shared" si="5"/>
        <v>0</v>
      </c>
    </row>
    <row r="165" spans="1:13" ht="24.95" customHeight="1">
      <c r="A165" s="80"/>
      <c r="B165" s="41"/>
      <c r="C165" s="1"/>
      <c r="D165" s="2"/>
      <c r="E165" s="4"/>
      <c r="F165" s="42" t="str">
        <f>IF(C165="","",IF(ENTRADA!$F$13="","ERROR",DATEDIF(Tabla7[[#This Row],[FECHA
NACIMIENTO  ]],ENTRADA!$F$13,"y")))</f>
        <v/>
      </c>
      <c r="G165" s="7"/>
      <c r="H165" s="3"/>
      <c r="I165" s="144" t="str">
        <f t="shared" si="4"/>
        <v/>
      </c>
      <c r="J165" s="5"/>
      <c r="K165" s="1"/>
      <c r="L165" s="1"/>
      <c r="M165" s="3">
        <f t="shared" si="5"/>
        <v>0</v>
      </c>
    </row>
    <row r="166" spans="1:13" ht="24.95" customHeight="1">
      <c r="A166" s="80"/>
      <c r="B166" s="41"/>
      <c r="C166" s="1"/>
      <c r="D166" s="2"/>
      <c r="E166" s="4"/>
      <c r="F166" s="42" t="str">
        <f>IF(C166="","",IF(ENTRADA!$F$13="","ERROR",DATEDIF(Tabla7[[#This Row],[FECHA
NACIMIENTO  ]],ENTRADA!$F$13,"y")))</f>
        <v/>
      </c>
      <c r="G166" s="7"/>
      <c r="H166" s="3"/>
      <c r="I166" s="144" t="str">
        <f t="shared" si="4"/>
        <v/>
      </c>
      <c r="J166" s="5"/>
      <c r="K166" s="1"/>
      <c r="L166" s="1"/>
      <c r="M166" s="3">
        <f t="shared" si="5"/>
        <v>0</v>
      </c>
    </row>
    <row r="167" spans="1:13" ht="24.95" customHeight="1">
      <c r="A167" s="80"/>
      <c r="B167" s="41"/>
      <c r="C167" s="1"/>
      <c r="D167" s="2"/>
      <c r="E167" s="4"/>
      <c r="F167" s="42" t="str">
        <f>IF(C167="","",IF(ENTRADA!$F$13="","ERROR",DATEDIF(Tabla7[[#This Row],[FECHA
NACIMIENTO  ]],ENTRADA!$F$13,"y")))</f>
        <v/>
      </c>
      <c r="G167" s="7"/>
      <c r="H167" s="3"/>
      <c r="I167" s="144" t="str">
        <f t="shared" si="4"/>
        <v/>
      </c>
      <c r="J167" s="5"/>
      <c r="K167" s="1"/>
      <c r="L167" s="1"/>
      <c r="M167" s="3">
        <f t="shared" si="5"/>
        <v>0</v>
      </c>
    </row>
    <row r="168" spans="1:13" ht="24.95" customHeight="1">
      <c r="A168" s="80"/>
      <c r="B168" s="41"/>
      <c r="C168" s="1"/>
      <c r="D168" s="2"/>
      <c r="E168" s="4"/>
      <c r="F168" s="42" t="str">
        <f>IF(C168="","",IF(ENTRADA!$F$13="","ERROR",DATEDIF(Tabla7[[#This Row],[FECHA
NACIMIENTO  ]],ENTRADA!$F$13,"y")))</f>
        <v/>
      </c>
      <c r="G168" s="7"/>
      <c r="H168" s="3"/>
      <c r="I168" s="144" t="str">
        <f t="shared" si="4"/>
        <v/>
      </c>
      <c r="J168" s="5"/>
      <c r="K168" s="1"/>
      <c r="L168" s="1"/>
      <c r="M168" s="3">
        <f t="shared" si="5"/>
        <v>0</v>
      </c>
    </row>
    <row r="169" spans="1:13" ht="24.95" customHeight="1">
      <c r="A169" s="80"/>
      <c r="B169" s="41"/>
      <c r="C169" s="1"/>
      <c r="D169" s="2"/>
      <c r="E169" s="4"/>
      <c r="F169" s="42" t="str">
        <f>IF(C169="","",IF(ENTRADA!$F$13="","ERROR",DATEDIF(Tabla7[[#This Row],[FECHA
NACIMIENTO  ]],ENTRADA!$F$13,"y")))</f>
        <v/>
      </c>
      <c r="G169" s="7"/>
      <c r="H169" s="3"/>
      <c r="I169" s="144" t="str">
        <f t="shared" si="4"/>
        <v/>
      </c>
      <c r="J169" s="5"/>
      <c r="K169" s="1"/>
      <c r="L169" s="1"/>
      <c r="M169" s="3">
        <f t="shared" si="5"/>
        <v>0</v>
      </c>
    </row>
    <row r="170" spans="1:13" ht="24.95" customHeight="1">
      <c r="A170" s="80"/>
      <c r="B170" s="41"/>
      <c r="C170" s="1"/>
      <c r="D170" s="2"/>
      <c r="E170" s="4"/>
      <c r="F170" s="42" t="str">
        <f>IF(C170="","",IF(ENTRADA!$F$13="","ERROR",DATEDIF(Tabla7[[#This Row],[FECHA
NACIMIENTO  ]],ENTRADA!$F$13,"y")))</f>
        <v/>
      </c>
      <c r="G170" s="7"/>
      <c r="H170" s="3"/>
      <c r="I170" s="144" t="str">
        <f t="shared" si="4"/>
        <v/>
      </c>
      <c r="J170" s="5"/>
      <c r="K170" s="1"/>
      <c r="L170" s="1"/>
      <c r="M170" s="3">
        <f t="shared" si="5"/>
        <v>0</v>
      </c>
    </row>
    <row r="171" spans="1:13" ht="24.95" customHeight="1">
      <c r="A171" s="80"/>
      <c r="B171" s="41"/>
      <c r="C171" s="1"/>
      <c r="D171" s="2"/>
      <c r="E171" s="4"/>
      <c r="F171" s="42" t="str">
        <f>IF(C171="","",IF(ENTRADA!$F$13="","ERROR",DATEDIF(Tabla7[[#This Row],[FECHA
NACIMIENTO  ]],ENTRADA!$F$13,"y")))</f>
        <v/>
      </c>
      <c r="G171" s="7"/>
      <c r="H171" s="3"/>
      <c r="I171" s="144" t="str">
        <f t="shared" si="4"/>
        <v/>
      </c>
      <c r="J171" s="5"/>
      <c r="K171" s="1"/>
      <c r="L171" s="1"/>
      <c r="M171" s="3">
        <f t="shared" si="5"/>
        <v>0</v>
      </c>
    </row>
    <row r="172" spans="1:13" ht="24.95" customHeight="1">
      <c r="A172" s="80"/>
      <c r="B172" s="41"/>
      <c r="C172" s="1"/>
      <c r="D172" s="2"/>
      <c r="E172" s="4"/>
      <c r="F172" s="42" t="str">
        <f>IF(C172="","",IF(ENTRADA!$F$13="","ERROR",DATEDIF(Tabla7[[#This Row],[FECHA
NACIMIENTO  ]],ENTRADA!$F$13,"y")))</f>
        <v/>
      </c>
      <c r="G172" s="7"/>
      <c r="H172" s="3"/>
      <c r="I172" s="144" t="str">
        <f t="shared" si="4"/>
        <v/>
      </c>
      <c r="J172" s="5"/>
      <c r="K172" s="1"/>
      <c r="L172" s="1"/>
      <c r="M172" s="3">
        <f t="shared" si="5"/>
        <v>0</v>
      </c>
    </row>
    <row r="173" spans="1:13" ht="24.95" customHeight="1">
      <c r="A173" s="80"/>
      <c r="B173" s="41"/>
      <c r="C173" s="1"/>
      <c r="D173" s="2"/>
      <c r="E173" s="4"/>
      <c r="F173" s="42" t="str">
        <f>IF(C173="","",IF(ENTRADA!$F$13="","ERROR",DATEDIF(Tabla7[[#This Row],[FECHA
NACIMIENTO  ]],ENTRADA!$F$13,"y")))</f>
        <v/>
      </c>
      <c r="G173" s="7"/>
      <c r="H173" s="3"/>
      <c r="I173" s="144" t="str">
        <f t="shared" si="4"/>
        <v/>
      </c>
      <c r="J173" s="5"/>
      <c r="K173" s="1"/>
      <c r="L173" s="1"/>
      <c r="M173" s="3">
        <f t="shared" si="5"/>
        <v>0</v>
      </c>
    </row>
    <row r="174" spans="1:13" ht="24.95" customHeight="1">
      <c r="A174" s="80"/>
      <c r="B174" s="41"/>
      <c r="C174" s="1"/>
      <c r="D174" s="2"/>
      <c r="E174" s="4"/>
      <c r="F174" s="42" t="str">
        <f>IF(C174="","",IF(ENTRADA!$F$13="","ERROR",DATEDIF(Tabla7[[#This Row],[FECHA
NACIMIENTO  ]],ENTRADA!$F$13,"y")))</f>
        <v/>
      </c>
      <c r="G174" s="7"/>
      <c r="H174" s="3"/>
      <c r="I174" s="144" t="str">
        <f t="shared" si="4"/>
        <v/>
      </c>
      <c r="J174" s="5"/>
      <c r="K174" s="1"/>
      <c r="L174" s="1"/>
      <c r="M174" s="3">
        <f t="shared" si="5"/>
        <v>0</v>
      </c>
    </row>
    <row r="175" spans="1:13" ht="24.95" customHeight="1">
      <c r="A175" s="80"/>
      <c r="B175" s="41"/>
      <c r="C175" s="1"/>
      <c r="D175" s="2"/>
      <c r="E175" s="4"/>
      <c r="F175" s="42" t="str">
        <f>IF(C175="","",IF(ENTRADA!$F$13="","ERROR",DATEDIF(Tabla7[[#This Row],[FECHA
NACIMIENTO  ]],ENTRADA!$F$13,"y")))</f>
        <v/>
      </c>
      <c r="G175" s="7"/>
      <c r="H175" s="3"/>
      <c r="I175" s="144" t="str">
        <f t="shared" si="4"/>
        <v/>
      </c>
      <c r="J175" s="5"/>
      <c r="K175" s="1"/>
      <c r="L175" s="1"/>
      <c r="M175" s="3">
        <f t="shared" si="5"/>
        <v>0</v>
      </c>
    </row>
    <row r="176" spans="1:13" ht="24.95" customHeight="1">
      <c r="A176" s="80"/>
      <c r="B176" s="41"/>
      <c r="C176" s="1"/>
      <c r="D176" s="2"/>
      <c r="E176" s="4"/>
      <c r="F176" s="42" t="str">
        <f>IF(C176="","",IF(ENTRADA!$F$13="","ERROR",DATEDIF(Tabla7[[#This Row],[FECHA
NACIMIENTO  ]],ENTRADA!$F$13,"y")))</f>
        <v/>
      </c>
      <c r="G176" s="7"/>
      <c r="H176" s="3"/>
      <c r="I176" s="144" t="str">
        <f t="shared" si="4"/>
        <v/>
      </c>
      <c r="J176" s="5"/>
      <c r="K176" s="1"/>
      <c r="L176" s="1"/>
      <c r="M176" s="3">
        <f t="shared" si="5"/>
        <v>0</v>
      </c>
    </row>
    <row r="177" spans="1:13" ht="24.95" customHeight="1">
      <c r="A177" s="80"/>
      <c r="B177" s="41"/>
      <c r="C177" s="1"/>
      <c r="D177" s="2"/>
      <c r="E177" s="4"/>
      <c r="F177" s="42" t="str">
        <f>IF(C177="","",IF(ENTRADA!$F$13="","ERROR",DATEDIF(Tabla7[[#This Row],[FECHA
NACIMIENTO  ]],ENTRADA!$F$13,"y")))</f>
        <v/>
      </c>
      <c r="G177" s="7"/>
      <c r="H177" s="3"/>
      <c r="I177" s="144" t="str">
        <f t="shared" si="4"/>
        <v/>
      </c>
      <c r="J177" s="5"/>
      <c r="K177" s="1"/>
      <c r="L177" s="1"/>
      <c r="M177" s="3">
        <f t="shared" si="5"/>
        <v>0</v>
      </c>
    </row>
    <row r="178" spans="1:13" ht="24.95" customHeight="1">
      <c r="A178" s="80"/>
      <c r="B178" s="41"/>
      <c r="C178" s="1"/>
      <c r="D178" s="2"/>
      <c r="E178" s="4"/>
      <c r="F178" s="42" t="str">
        <f>IF(C178="","",IF(ENTRADA!$F$13="","ERROR",DATEDIF(Tabla7[[#This Row],[FECHA
NACIMIENTO  ]],ENTRADA!$F$13,"y")))</f>
        <v/>
      </c>
      <c r="G178" s="7"/>
      <c r="H178" s="3"/>
      <c r="I178" s="144" t="str">
        <f t="shared" si="4"/>
        <v/>
      </c>
      <c r="J178" s="5"/>
      <c r="K178" s="1"/>
      <c r="L178" s="1"/>
      <c r="M178" s="3">
        <f t="shared" si="5"/>
        <v>0</v>
      </c>
    </row>
    <row r="179" spans="1:13" ht="24.95" customHeight="1">
      <c r="A179" s="80"/>
      <c r="B179" s="41"/>
      <c r="C179" s="1"/>
      <c r="D179" s="2"/>
      <c r="E179" s="4"/>
      <c r="F179" s="42" t="str">
        <f>IF(C179="","",IF(ENTRADA!$F$13="","ERROR",DATEDIF(Tabla7[[#This Row],[FECHA
NACIMIENTO  ]],ENTRADA!$F$13,"y")))</f>
        <v/>
      </c>
      <c r="G179" s="7"/>
      <c r="H179" s="3"/>
      <c r="I179" s="144" t="str">
        <f t="shared" si="4"/>
        <v/>
      </c>
      <c r="J179" s="5"/>
      <c r="K179" s="1"/>
      <c r="L179" s="1"/>
      <c r="M179" s="3">
        <f t="shared" si="5"/>
        <v>0</v>
      </c>
    </row>
    <row r="180" spans="1:13" ht="24.95" customHeight="1">
      <c r="A180" s="80"/>
      <c r="B180" s="41"/>
      <c r="C180" s="1"/>
      <c r="D180" s="2"/>
      <c r="E180" s="4"/>
      <c r="F180" s="42" t="str">
        <f>IF(C180="","",IF(ENTRADA!$F$13="","ERROR",DATEDIF(Tabla7[[#This Row],[FECHA
NACIMIENTO  ]],ENTRADA!$F$13,"y")))</f>
        <v/>
      </c>
      <c r="G180" s="7"/>
      <c r="H180" s="3"/>
      <c r="I180" s="144" t="str">
        <f t="shared" si="4"/>
        <v/>
      </c>
      <c r="J180" s="5"/>
      <c r="K180" s="1"/>
      <c r="L180" s="1"/>
      <c r="M180" s="3">
        <f t="shared" si="5"/>
        <v>0</v>
      </c>
    </row>
    <row r="181" spans="1:13" ht="24.95" customHeight="1">
      <c r="A181" s="80"/>
      <c r="B181" s="41"/>
      <c r="C181" s="1"/>
      <c r="D181" s="2"/>
      <c r="E181" s="4"/>
      <c r="F181" s="42" t="str">
        <f>IF(C181="","",IF(ENTRADA!$F$13="","ERROR",DATEDIF(Tabla7[[#This Row],[FECHA
NACIMIENTO  ]],ENTRADA!$F$13,"y")))</f>
        <v/>
      </c>
      <c r="G181" s="7"/>
      <c r="H181" s="3"/>
      <c r="I181" s="144" t="str">
        <f t="shared" si="4"/>
        <v/>
      </c>
      <c r="J181" s="5"/>
      <c r="K181" s="1"/>
      <c r="L181" s="1"/>
      <c r="M181" s="3">
        <f t="shared" si="5"/>
        <v>0</v>
      </c>
    </row>
    <row r="182" spans="1:13" ht="24.95" customHeight="1">
      <c r="A182" s="80"/>
      <c r="B182" s="41"/>
      <c r="C182" s="1"/>
      <c r="D182" s="2"/>
      <c r="E182" s="4"/>
      <c r="F182" s="42" t="str">
        <f>IF(C182="","",IF(ENTRADA!$F$13="","ERROR",DATEDIF(Tabla7[[#This Row],[FECHA
NACIMIENTO  ]],ENTRADA!$F$13,"y")))</f>
        <v/>
      </c>
      <c r="G182" s="7"/>
      <c r="H182" s="3"/>
      <c r="I182" s="144" t="str">
        <f t="shared" si="4"/>
        <v/>
      </c>
      <c r="J182" s="5"/>
      <c r="K182" s="1"/>
      <c r="L182" s="1"/>
      <c r="M182" s="3">
        <f t="shared" si="5"/>
        <v>0</v>
      </c>
    </row>
    <row r="183" spans="1:13" ht="24.95" customHeight="1">
      <c r="A183" s="80"/>
      <c r="B183" s="41"/>
      <c r="C183" s="1"/>
      <c r="D183" s="2"/>
      <c r="E183" s="4"/>
      <c r="F183" s="42" t="str">
        <f>IF(C183="","",IF(ENTRADA!$F$13="","ERROR",DATEDIF(Tabla7[[#This Row],[FECHA
NACIMIENTO  ]],ENTRADA!$F$13,"y")))</f>
        <v/>
      </c>
      <c r="G183" s="7"/>
      <c r="H183" s="3"/>
      <c r="I183" s="144" t="str">
        <f t="shared" si="4"/>
        <v/>
      </c>
      <c r="J183" s="5"/>
      <c r="K183" s="1"/>
      <c r="L183" s="1"/>
      <c r="M183" s="3">
        <f t="shared" si="5"/>
        <v>0</v>
      </c>
    </row>
    <row r="184" spans="1:13" ht="24.95" customHeight="1">
      <c r="A184" s="80"/>
      <c r="B184" s="41"/>
      <c r="C184" s="1"/>
      <c r="D184" s="2"/>
      <c r="E184" s="4"/>
      <c r="F184" s="42" t="str">
        <f>IF(C184="","",IF(ENTRADA!$F$13="","ERROR",DATEDIF(Tabla7[[#This Row],[FECHA
NACIMIENTO  ]],ENTRADA!$F$13,"y")))</f>
        <v/>
      </c>
      <c r="G184" s="7"/>
      <c r="H184" s="3"/>
      <c r="I184" s="144" t="str">
        <f t="shared" si="4"/>
        <v/>
      </c>
      <c r="J184" s="5"/>
      <c r="K184" s="1"/>
      <c r="L184" s="1"/>
      <c r="M184" s="3">
        <f t="shared" si="5"/>
        <v>0</v>
      </c>
    </row>
    <row r="185" spans="1:13" ht="24.95" customHeight="1">
      <c r="A185" s="80"/>
      <c r="B185" s="41"/>
      <c r="C185" s="1"/>
      <c r="D185" s="2"/>
      <c r="E185" s="4"/>
      <c r="F185" s="42" t="str">
        <f>IF(C185="","",IF(ENTRADA!$F$13="","ERROR",DATEDIF(Tabla7[[#This Row],[FECHA
NACIMIENTO  ]],ENTRADA!$F$13,"y")))</f>
        <v/>
      </c>
      <c r="G185" s="7"/>
      <c r="H185" s="3"/>
      <c r="I185" s="144" t="str">
        <f t="shared" si="4"/>
        <v/>
      </c>
      <c r="J185" s="5"/>
      <c r="K185" s="1"/>
      <c r="L185" s="1"/>
      <c r="M185" s="3">
        <f t="shared" si="5"/>
        <v>0</v>
      </c>
    </row>
    <row r="186" spans="1:13" ht="24.95" customHeight="1">
      <c r="A186" s="80"/>
      <c r="B186" s="41"/>
      <c r="C186" s="1"/>
      <c r="D186" s="2"/>
      <c r="E186" s="4"/>
      <c r="F186" s="42" t="str">
        <f>IF(C186="","",IF(ENTRADA!$F$13="","ERROR",DATEDIF(Tabla7[[#This Row],[FECHA
NACIMIENTO  ]],ENTRADA!$F$13,"y")))</f>
        <v/>
      </c>
      <c r="G186" s="7"/>
      <c r="H186" s="3"/>
      <c r="I186" s="144" t="str">
        <f t="shared" si="4"/>
        <v/>
      </c>
      <c r="J186" s="5"/>
      <c r="K186" s="1"/>
      <c r="L186" s="1"/>
      <c r="M186" s="3">
        <f t="shared" si="5"/>
        <v>0</v>
      </c>
    </row>
    <row r="187" spans="1:13" ht="24.95" customHeight="1">
      <c r="A187" s="80"/>
      <c r="B187" s="41"/>
      <c r="C187" s="1"/>
      <c r="D187" s="2"/>
      <c r="E187" s="4"/>
      <c r="F187" s="42" t="str">
        <f>IF(C187="","",IF(ENTRADA!$F$13="","ERROR",DATEDIF(Tabla7[[#This Row],[FECHA
NACIMIENTO  ]],ENTRADA!$F$13,"y")))</f>
        <v/>
      </c>
      <c r="G187" s="7"/>
      <c r="H187" s="3"/>
      <c r="I187" s="144" t="str">
        <f t="shared" si="4"/>
        <v/>
      </c>
      <c r="J187" s="5"/>
      <c r="K187" s="1"/>
      <c r="L187" s="1"/>
      <c r="M187" s="3">
        <f t="shared" si="5"/>
        <v>0</v>
      </c>
    </row>
    <row r="188" spans="1:13" ht="24.95" customHeight="1">
      <c r="A188" s="80"/>
      <c r="B188" s="41"/>
      <c r="C188" s="1"/>
      <c r="D188" s="2"/>
      <c r="E188" s="4"/>
      <c r="F188" s="42" t="str">
        <f>IF(C188="","",IF(ENTRADA!$F$13="","ERROR",DATEDIF(Tabla7[[#This Row],[FECHA
NACIMIENTO  ]],ENTRADA!$F$13,"y")))</f>
        <v/>
      </c>
      <c r="G188" s="7"/>
      <c r="H188" s="3"/>
      <c r="I188" s="144" t="str">
        <f t="shared" si="4"/>
        <v/>
      </c>
      <c r="J188" s="5"/>
      <c r="K188" s="1"/>
      <c r="L188" s="1"/>
      <c r="M188" s="3">
        <f t="shared" si="5"/>
        <v>0</v>
      </c>
    </row>
    <row r="189" spans="1:13" ht="24.95" customHeight="1">
      <c r="A189" s="80"/>
      <c r="B189" s="41"/>
      <c r="C189" s="1"/>
      <c r="D189" s="2"/>
      <c r="E189" s="4"/>
      <c r="F189" s="42" t="str">
        <f>IF(C189="","",IF(ENTRADA!$F$13="","ERROR",DATEDIF(Tabla7[[#This Row],[FECHA
NACIMIENTO  ]],ENTRADA!$F$13,"y")))</f>
        <v/>
      </c>
      <c r="G189" s="7"/>
      <c r="H189" s="3"/>
      <c r="I189" s="144" t="str">
        <f t="shared" si="4"/>
        <v/>
      </c>
      <c r="J189" s="5"/>
      <c r="K189" s="1"/>
      <c r="L189" s="1"/>
      <c r="M189" s="3">
        <f t="shared" si="5"/>
        <v>0</v>
      </c>
    </row>
    <row r="190" spans="1:13" ht="24.95" customHeight="1">
      <c r="A190" s="80"/>
      <c r="B190" s="41"/>
      <c r="C190" s="1"/>
      <c r="D190" s="2"/>
      <c r="E190" s="4"/>
      <c r="F190" s="42" t="str">
        <f>IF(C190="","",IF(ENTRADA!$F$13="","ERROR",DATEDIF(Tabla7[[#This Row],[FECHA
NACIMIENTO  ]],ENTRADA!$F$13,"y")))</f>
        <v/>
      </c>
      <c r="G190" s="7"/>
      <c r="H190" s="3"/>
      <c r="I190" s="144" t="str">
        <f t="shared" si="4"/>
        <v/>
      </c>
      <c r="J190" s="5"/>
      <c r="K190" s="1"/>
      <c r="L190" s="1"/>
      <c r="M190" s="3">
        <f t="shared" si="5"/>
        <v>0</v>
      </c>
    </row>
    <row r="191" spans="1:13" ht="24.95" customHeight="1">
      <c r="A191" s="80"/>
      <c r="B191" s="41"/>
      <c r="C191" s="1"/>
      <c r="D191" s="2"/>
      <c r="E191" s="4"/>
      <c r="F191" s="42" t="str">
        <f>IF(C191="","",IF(ENTRADA!$F$13="","ERROR",DATEDIF(Tabla7[[#This Row],[FECHA
NACIMIENTO  ]],ENTRADA!$F$13,"y")))</f>
        <v/>
      </c>
      <c r="G191" s="7"/>
      <c r="H191" s="3"/>
      <c r="I191" s="144" t="str">
        <f t="shared" si="4"/>
        <v/>
      </c>
      <c r="J191" s="5"/>
      <c r="K191" s="1"/>
      <c r="L191" s="1"/>
      <c r="M191" s="3">
        <f t="shared" si="5"/>
        <v>0</v>
      </c>
    </row>
    <row r="192" spans="1:13" ht="24.95" customHeight="1">
      <c r="A192" s="80"/>
      <c r="B192" s="41"/>
      <c r="C192" s="1"/>
      <c r="D192" s="2"/>
      <c r="E192" s="4"/>
      <c r="F192" s="42" t="str">
        <f>IF(C192="","",IF(ENTRADA!$F$13="","ERROR",DATEDIF(Tabla7[[#This Row],[FECHA
NACIMIENTO  ]],ENTRADA!$F$13,"y")))</f>
        <v/>
      </c>
      <c r="G192" s="7"/>
      <c r="H192" s="3"/>
      <c r="I192" s="144" t="str">
        <f t="shared" si="4"/>
        <v/>
      </c>
      <c r="J192" s="5"/>
      <c r="K192" s="1"/>
      <c r="L192" s="1"/>
      <c r="M192" s="3">
        <f t="shared" si="5"/>
        <v>0</v>
      </c>
    </row>
    <row r="193" spans="1:13" ht="24.95" customHeight="1">
      <c r="A193" s="80"/>
      <c r="B193" s="41"/>
      <c r="C193" s="1"/>
      <c r="D193" s="2"/>
      <c r="E193" s="4"/>
      <c r="F193" s="42" t="str">
        <f>IF(C193="","",IF(ENTRADA!$F$13="","ERROR",DATEDIF(Tabla7[[#This Row],[FECHA
NACIMIENTO  ]],ENTRADA!$F$13,"y")))</f>
        <v/>
      </c>
      <c r="G193" s="7"/>
      <c r="H193" s="3"/>
      <c r="I193" s="144" t="str">
        <f t="shared" si="4"/>
        <v/>
      </c>
      <c r="J193" s="5"/>
      <c r="K193" s="1"/>
      <c r="L193" s="1"/>
      <c r="M193" s="3">
        <f t="shared" si="5"/>
        <v>0</v>
      </c>
    </row>
    <row r="194" spans="1:13" ht="24.95" customHeight="1">
      <c r="A194" s="80"/>
      <c r="B194" s="41"/>
      <c r="C194" s="1"/>
      <c r="D194" s="2"/>
      <c r="E194" s="4"/>
      <c r="F194" s="42" t="str">
        <f>IF(C194="","",IF(ENTRADA!$F$13="","ERROR",DATEDIF(Tabla7[[#This Row],[FECHA
NACIMIENTO  ]],ENTRADA!$F$13,"y")))</f>
        <v/>
      </c>
      <c r="G194" s="7"/>
      <c r="H194" s="3"/>
      <c r="I194" s="144" t="str">
        <f t="shared" ref="I194:I257" si="6">IF(B194="","",IF(OR(G194&gt;64,H194="PSÍQUICA"),"SI","NO"))</f>
        <v/>
      </c>
      <c r="J194" s="5"/>
      <c r="K194" s="1"/>
      <c r="L194" s="1"/>
      <c r="M194" s="3">
        <f t="shared" si="5"/>
        <v>0</v>
      </c>
    </row>
    <row r="195" spans="1:13" ht="24.95" customHeight="1">
      <c r="A195" s="80"/>
      <c r="B195" s="41"/>
      <c r="C195" s="1"/>
      <c r="D195" s="2"/>
      <c r="E195" s="4"/>
      <c r="F195" s="42" t="str">
        <f>IF(C195="","",IF(ENTRADA!$F$13="","ERROR",DATEDIF(Tabla7[[#This Row],[FECHA
NACIMIENTO  ]],ENTRADA!$F$13,"y")))</f>
        <v/>
      </c>
      <c r="G195" s="7"/>
      <c r="H195" s="3"/>
      <c r="I195" s="144" t="str">
        <f t="shared" si="6"/>
        <v/>
      </c>
      <c r="J195" s="5"/>
      <c r="K195" s="1"/>
      <c r="L195" s="1"/>
      <c r="M195" s="3">
        <f t="shared" si="5"/>
        <v>0</v>
      </c>
    </row>
    <row r="196" spans="1:13" ht="24.95" customHeight="1">
      <c r="A196" s="80"/>
      <c r="B196" s="41"/>
      <c r="C196" s="1"/>
      <c r="D196" s="2"/>
      <c r="E196" s="4"/>
      <c r="F196" s="42" t="str">
        <f>IF(C196="","",IF(ENTRADA!$F$13="","ERROR",DATEDIF(Tabla7[[#This Row],[FECHA
NACIMIENTO  ]],ENTRADA!$F$13,"y")))</f>
        <v/>
      </c>
      <c r="G196" s="7"/>
      <c r="H196" s="3"/>
      <c r="I196" s="144" t="str">
        <f t="shared" si="6"/>
        <v/>
      </c>
      <c r="J196" s="5"/>
      <c r="K196" s="1"/>
      <c r="L196" s="1"/>
      <c r="M196" s="3">
        <f t="shared" si="5"/>
        <v>0</v>
      </c>
    </row>
    <row r="197" spans="1:13" ht="24.95" customHeight="1">
      <c r="A197" s="80"/>
      <c r="B197" s="41"/>
      <c r="C197" s="1"/>
      <c r="D197" s="2"/>
      <c r="E197" s="4"/>
      <c r="F197" s="42" t="str">
        <f>IF(C197="","",IF(ENTRADA!$F$13="","ERROR",DATEDIF(Tabla7[[#This Row],[FECHA
NACIMIENTO  ]],ENTRADA!$F$13,"y")))</f>
        <v/>
      </c>
      <c r="G197" s="7"/>
      <c r="H197" s="3"/>
      <c r="I197" s="144" t="str">
        <f t="shared" si="6"/>
        <v/>
      </c>
      <c r="J197" s="5"/>
      <c r="K197" s="1"/>
      <c r="L197" s="1"/>
      <c r="M197" s="3">
        <f t="shared" si="5"/>
        <v>0</v>
      </c>
    </row>
    <row r="198" spans="1:13" ht="24.95" customHeight="1">
      <c r="A198" s="80"/>
      <c r="B198" s="41"/>
      <c r="C198" s="1"/>
      <c r="D198" s="2"/>
      <c r="E198" s="4"/>
      <c r="F198" s="42" t="str">
        <f>IF(C198="","",IF(ENTRADA!$F$13="","ERROR",DATEDIF(Tabla7[[#This Row],[FECHA
NACIMIENTO  ]],ENTRADA!$F$13,"y")))</f>
        <v/>
      </c>
      <c r="G198" s="7"/>
      <c r="H198" s="3"/>
      <c r="I198" s="144" t="str">
        <f t="shared" si="6"/>
        <v/>
      </c>
      <c r="J198" s="5"/>
      <c r="K198" s="1"/>
      <c r="L198" s="1"/>
      <c r="M198" s="3">
        <f t="shared" si="5"/>
        <v>0</v>
      </c>
    </row>
    <row r="199" spans="1:13" ht="24.95" customHeight="1">
      <c r="A199" s="80"/>
      <c r="B199" s="41"/>
      <c r="C199" s="1"/>
      <c r="D199" s="2"/>
      <c r="E199" s="4"/>
      <c r="F199" s="42" t="str">
        <f>IF(C199="","",IF(ENTRADA!$F$13="","ERROR",DATEDIF(Tabla7[[#This Row],[FECHA
NACIMIENTO  ]],ENTRADA!$F$13,"y")))</f>
        <v/>
      </c>
      <c r="G199" s="7"/>
      <c r="H199" s="3"/>
      <c r="I199" s="144" t="str">
        <f t="shared" si="6"/>
        <v/>
      </c>
      <c r="J199" s="5"/>
      <c r="K199" s="1"/>
      <c r="L199" s="1"/>
      <c r="M199" s="3">
        <f t="shared" ref="M199:M262" si="7">IF(COUNTIF(C:C,C199)&gt;1,IF(C199=C198,0,1),COUNTIF(C:C,C199))</f>
        <v>0</v>
      </c>
    </row>
    <row r="200" spans="1:13" ht="24.95" customHeight="1">
      <c r="A200" s="80"/>
      <c r="B200" s="41"/>
      <c r="C200" s="1"/>
      <c r="D200" s="2"/>
      <c r="E200" s="4"/>
      <c r="F200" s="42" t="str">
        <f>IF(C200="","",IF(ENTRADA!$F$13="","ERROR",DATEDIF(Tabla7[[#This Row],[FECHA
NACIMIENTO  ]],ENTRADA!$F$13,"y")))</f>
        <v/>
      </c>
      <c r="G200" s="7"/>
      <c r="H200" s="3"/>
      <c r="I200" s="144" t="str">
        <f t="shared" si="6"/>
        <v/>
      </c>
      <c r="J200" s="5"/>
      <c r="K200" s="1"/>
      <c r="L200" s="1"/>
      <c r="M200" s="3">
        <f t="shared" si="7"/>
        <v>0</v>
      </c>
    </row>
    <row r="201" spans="1:13" ht="24.95" customHeight="1">
      <c r="A201" s="80"/>
      <c r="B201" s="41"/>
      <c r="C201" s="1"/>
      <c r="D201" s="2"/>
      <c r="E201" s="4"/>
      <c r="F201" s="42" t="str">
        <f>IF(C201="","",IF(ENTRADA!$F$13="","ERROR",DATEDIF(Tabla7[[#This Row],[FECHA
NACIMIENTO  ]],ENTRADA!$F$13,"y")))</f>
        <v/>
      </c>
      <c r="G201" s="7"/>
      <c r="H201" s="3"/>
      <c r="I201" s="144" t="str">
        <f t="shared" si="6"/>
        <v/>
      </c>
      <c r="J201" s="5"/>
      <c r="K201" s="1"/>
      <c r="L201" s="1"/>
      <c r="M201" s="3">
        <f t="shared" si="7"/>
        <v>0</v>
      </c>
    </row>
    <row r="202" spans="1:13" ht="24.95" customHeight="1">
      <c r="A202" s="80"/>
      <c r="B202" s="41"/>
      <c r="C202" s="1"/>
      <c r="D202" s="2"/>
      <c r="E202" s="4"/>
      <c r="F202" s="42" t="str">
        <f>IF(C202="","",IF(ENTRADA!$F$13="","ERROR",DATEDIF(Tabla7[[#This Row],[FECHA
NACIMIENTO  ]],ENTRADA!$F$13,"y")))</f>
        <v/>
      </c>
      <c r="G202" s="7"/>
      <c r="H202" s="3"/>
      <c r="I202" s="144" t="str">
        <f t="shared" si="6"/>
        <v/>
      </c>
      <c r="J202" s="5"/>
      <c r="K202" s="1"/>
      <c r="L202" s="1"/>
      <c r="M202" s="3">
        <f t="shared" si="7"/>
        <v>0</v>
      </c>
    </row>
    <row r="203" spans="1:13" ht="24.95" customHeight="1">
      <c r="A203" s="80"/>
      <c r="B203" s="41"/>
      <c r="C203" s="1"/>
      <c r="D203" s="2"/>
      <c r="E203" s="4"/>
      <c r="F203" s="42" t="str">
        <f>IF(C203="","",IF(ENTRADA!$F$13="","ERROR",DATEDIF(Tabla7[[#This Row],[FECHA
NACIMIENTO  ]],ENTRADA!$F$13,"y")))</f>
        <v/>
      </c>
      <c r="G203" s="7"/>
      <c r="H203" s="3"/>
      <c r="I203" s="144" t="str">
        <f t="shared" si="6"/>
        <v/>
      </c>
      <c r="J203" s="5"/>
      <c r="K203" s="1"/>
      <c r="L203" s="1"/>
      <c r="M203" s="3">
        <f t="shared" si="7"/>
        <v>0</v>
      </c>
    </row>
    <row r="204" spans="1:13" ht="24.95" customHeight="1">
      <c r="A204" s="80"/>
      <c r="B204" s="41"/>
      <c r="C204" s="1"/>
      <c r="D204" s="2"/>
      <c r="E204" s="4"/>
      <c r="F204" s="42" t="str">
        <f>IF(C204="","",IF(ENTRADA!$F$13="","ERROR",DATEDIF(Tabla7[[#This Row],[FECHA
NACIMIENTO  ]],ENTRADA!$F$13,"y")))</f>
        <v/>
      </c>
      <c r="G204" s="7"/>
      <c r="H204" s="3"/>
      <c r="I204" s="144" t="str">
        <f t="shared" si="6"/>
        <v/>
      </c>
      <c r="J204" s="5"/>
      <c r="K204" s="1"/>
      <c r="L204" s="1"/>
      <c r="M204" s="3">
        <f t="shared" si="7"/>
        <v>0</v>
      </c>
    </row>
    <row r="205" spans="1:13" ht="24.95" customHeight="1">
      <c r="A205" s="80"/>
      <c r="B205" s="41"/>
      <c r="C205" s="1"/>
      <c r="D205" s="2"/>
      <c r="E205" s="4"/>
      <c r="F205" s="42" t="str">
        <f>IF(C205="","",IF(ENTRADA!$F$13="","ERROR",DATEDIF(Tabla7[[#This Row],[FECHA
NACIMIENTO  ]],ENTRADA!$F$13,"y")))</f>
        <v/>
      </c>
      <c r="G205" s="7"/>
      <c r="H205" s="3"/>
      <c r="I205" s="144" t="str">
        <f t="shared" si="6"/>
        <v/>
      </c>
      <c r="J205" s="5"/>
      <c r="K205" s="1"/>
      <c r="L205" s="1"/>
      <c r="M205" s="3">
        <f t="shared" si="7"/>
        <v>0</v>
      </c>
    </row>
    <row r="206" spans="1:13" ht="24.95" customHeight="1">
      <c r="A206" s="80"/>
      <c r="B206" s="41"/>
      <c r="C206" s="1"/>
      <c r="D206" s="2"/>
      <c r="E206" s="4"/>
      <c r="F206" s="42" t="str">
        <f>IF(C206="","",IF(ENTRADA!$F$13="","ERROR",DATEDIF(Tabla7[[#This Row],[FECHA
NACIMIENTO  ]],ENTRADA!$F$13,"y")))</f>
        <v/>
      </c>
      <c r="G206" s="7"/>
      <c r="H206" s="3"/>
      <c r="I206" s="144" t="str">
        <f t="shared" si="6"/>
        <v/>
      </c>
      <c r="J206" s="5"/>
      <c r="K206" s="1"/>
      <c r="L206" s="1"/>
      <c r="M206" s="3">
        <f t="shared" si="7"/>
        <v>0</v>
      </c>
    </row>
    <row r="207" spans="1:13" ht="24.95" customHeight="1">
      <c r="A207" s="80"/>
      <c r="B207" s="41"/>
      <c r="C207" s="1"/>
      <c r="D207" s="2"/>
      <c r="E207" s="4"/>
      <c r="F207" s="42" t="str">
        <f>IF(C207="","",IF(ENTRADA!$F$13="","ERROR",DATEDIF(Tabla7[[#This Row],[FECHA
NACIMIENTO  ]],ENTRADA!$F$13,"y")))</f>
        <v/>
      </c>
      <c r="G207" s="7"/>
      <c r="H207" s="3"/>
      <c r="I207" s="144" t="str">
        <f t="shared" si="6"/>
        <v/>
      </c>
      <c r="J207" s="5"/>
      <c r="K207" s="1"/>
      <c r="L207" s="1"/>
      <c r="M207" s="3">
        <f t="shared" si="7"/>
        <v>0</v>
      </c>
    </row>
    <row r="208" spans="1:13" ht="24.95" customHeight="1">
      <c r="A208" s="80"/>
      <c r="B208" s="41"/>
      <c r="C208" s="1"/>
      <c r="D208" s="2"/>
      <c r="E208" s="4"/>
      <c r="F208" s="42" t="str">
        <f>IF(C208="","",IF(ENTRADA!$F$13="","ERROR",DATEDIF(Tabla7[[#This Row],[FECHA
NACIMIENTO  ]],ENTRADA!$F$13,"y")))</f>
        <v/>
      </c>
      <c r="G208" s="7"/>
      <c r="H208" s="3"/>
      <c r="I208" s="144" t="str">
        <f t="shared" si="6"/>
        <v/>
      </c>
      <c r="J208" s="5"/>
      <c r="K208" s="1"/>
      <c r="L208" s="1"/>
      <c r="M208" s="3">
        <f t="shared" si="7"/>
        <v>0</v>
      </c>
    </row>
    <row r="209" spans="1:13" ht="24.95" customHeight="1">
      <c r="A209" s="80"/>
      <c r="B209" s="41"/>
      <c r="C209" s="1"/>
      <c r="D209" s="2"/>
      <c r="E209" s="4"/>
      <c r="F209" s="42" t="str">
        <f>IF(C209="","",IF(ENTRADA!$F$13="","ERROR",DATEDIF(Tabla7[[#This Row],[FECHA
NACIMIENTO  ]],ENTRADA!$F$13,"y")))</f>
        <v/>
      </c>
      <c r="G209" s="7"/>
      <c r="H209" s="3"/>
      <c r="I209" s="144" t="str">
        <f t="shared" si="6"/>
        <v/>
      </c>
      <c r="J209" s="5"/>
      <c r="K209" s="1"/>
      <c r="L209" s="1"/>
      <c r="M209" s="3">
        <f t="shared" si="7"/>
        <v>0</v>
      </c>
    </row>
    <row r="210" spans="1:13" ht="24.95" customHeight="1">
      <c r="A210" s="80"/>
      <c r="B210" s="41"/>
      <c r="C210" s="1"/>
      <c r="D210" s="2"/>
      <c r="E210" s="4"/>
      <c r="F210" s="42" t="str">
        <f>IF(C210="","",IF(ENTRADA!$F$13="","ERROR",DATEDIF(Tabla7[[#This Row],[FECHA
NACIMIENTO  ]],ENTRADA!$F$13,"y")))</f>
        <v/>
      </c>
      <c r="G210" s="7"/>
      <c r="H210" s="3"/>
      <c r="I210" s="144" t="str">
        <f t="shared" si="6"/>
        <v/>
      </c>
      <c r="J210" s="5"/>
      <c r="K210" s="1"/>
      <c r="L210" s="1"/>
      <c r="M210" s="3">
        <f t="shared" si="7"/>
        <v>0</v>
      </c>
    </row>
    <row r="211" spans="1:13" ht="24.95" customHeight="1">
      <c r="A211" s="80"/>
      <c r="B211" s="41"/>
      <c r="C211" s="1"/>
      <c r="D211" s="2"/>
      <c r="E211" s="4"/>
      <c r="F211" s="42" t="str">
        <f>IF(C211="","",IF(ENTRADA!$F$13="","ERROR",DATEDIF(Tabla7[[#This Row],[FECHA
NACIMIENTO  ]],ENTRADA!$F$13,"y")))</f>
        <v/>
      </c>
      <c r="G211" s="7"/>
      <c r="H211" s="3"/>
      <c r="I211" s="144" t="str">
        <f t="shared" si="6"/>
        <v/>
      </c>
      <c r="J211" s="5"/>
      <c r="K211" s="1"/>
      <c r="L211" s="1"/>
      <c r="M211" s="3">
        <f t="shared" si="7"/>
        <v>0</v>
      </c>
    </row>
    <row r="212" spans="1:13" ht="24.95" customHeight="1">
      <c r="A212" s="80"/>
      <c r="B212" s="41"/>
      <c r="C212" s="1"/>
      <c r="D212" s="2"/>
      <c r="E212" s="4"/>
      <c r="F212" s="42" t="str">
        <f>IF(C212="","",IF(ENTRADA!$F$13="","ERROR",DATEDIF(Tabla7[[#This Row],[FECHA
NACIMIENTO  ]],ENTRADA!$F$13,"y")))</f>
        <v/>
      </c>
      <c r="G212" s="7"/>
      <c r="H212" s="3"/>
      <c r="I212" s="144" t="str">
        <f t="shared" si="6"/>
        <v/>
      </c>
      <c r="J212" s="5"/>
      <c r="K212" s="1"/>
      <c r="L212" s="1"/>
      <c r="M212" s="3">
        <f t="shared" si="7"/>
        <v>0</v>
      </c>
    </row>
    <row r="213" spans="1:13" ht="24.95" customHeight="1">
      <c r="A213" s="80"/>
      <c r="B213" s="41"/>
      <c r="C213" s="1"/>
      <c r="D213" s="2"/>
      <c r="E213" s="4"/>
      <c r="F213" s="42" t="str">
        <f>IF(C213="","",IF(ENTRADA!$F$13="","ERROR",DATEDIF(Tabla7[[#This Row],[FECHA
NACIMIENTO  ]],ENTRADA!$F$13,"y")))</f>
        <v/>
      </c>
      <c r="G213" s="7"/>
      <c r="H213" s="3"/>
      <c r="I213" s="144" t="str">
        <f t="shared" si="6"/>
        <v/>
      </c>
      <c r="J213" s="5"/>
      <c r="K213" s="1"/>
      <c r="L213" s="1"/>
      <c r="M213" s="3">
        <f t="shared" si="7"/>
        <v>0</v>
      </c>
    </row>
    <row r="214" spans="1:13" ht="24.95" customHeight="1">
      <c r="A214" s="80"/>
      <c r="B214" s="41"/>
      <c r="C214" s="1"/>
      <c r="D214" s="2"/>
      <c r="E214" s="4"/>
      <c r="F214" s="42" t="str">
        <f>IF(C214="","",IF(ENTRADA!$F$13="","ERROR",DATEDIF(Tabla7[[#This Row],[FECHA
NACIMIENTO  ]],ENTRADA!$F$13,"y")))</f>
        <v/>
      </c>
      <c r="G214" s="7"/>
      <c r="H214" s="3"/>
      <c r="I214" s="144" t="str">
        <f t="shared" si="6"/>
        <v/>
      </c>
      <c r="J214" s="5"/>
      <c r="K214" s="1"/>
      <c r="L214" s="1"/>
      <c r="M214" s="3">
        <f t="shared" si="7"/>
        <v>0</v>
      </c>
    </row>
    <row r="215" spans="1:13" ht="24.95" customHeight="1">
      <c r="A215" s="80"/>
      <c r="B215" s="41"/>
      <c r="C215" s="1"/>
      <c r="D215" s="2"/>
      <c r="E215" s="4"/>
      <c r="F215" s="42" t="str">
        <f>IF(C215="","",IF(ENTRADA!$F$13="","ERROR",DATEDIF(Tabla7[[#This Row],[FECHA
NACIMIENTO  ]],ENTRADA!$F$13,"y")))</f>
        <v/>
      </c>
      <c r="G215" s="7"/>
      <c r="H215" s="3"/>
      <c r="I215" s="144" t="str">
        <f t="shared" si="6"/>
        <v/>
      </c>
      <c r="J215" s="5"/>
      <c r="K215" s="1"/>
      <c r="L215" s="1"/>
      <c r="M215" s="3">
        <f t="shared" si="7"/>
        <v>0</v>
      </c>
    </row>
    <row r="216" spans="1:13" ht="24.95" customHeight="1">
      <c r="A216" s="80"/>
      <c r="B216" s="41"/>
      <c r="C216" s="1"/>
      <c r="D216" s="2"/>
      <c r="E216" s="4"/>
      <c r="F216" s="42" t="str">
        <f>IF(C216="","",IF(ENTRADA!$F$13="","ERROR",DATEDIF(Tabla7[[#This Row],[FECHA
NACIMIENTO  ]],ENTRADA!$F$13,"y")))</f>
        <v/>
      </c>
      <c r="G216" s="7"/>
      <c r="H216" s="3"/>
      <c r="I216" s="144" t="str">
        <f t="shared" si="6"/>
        <v/>
      </c>
      <c r="J216" s="5"/>
      <c r="K216" s="1"/>
      <c r="L216" s="1"/>
      <c r="M216" s="3">
        <f t="shared" si="7"/>
        <v>0</v>
      </c>
    </row>
    <row r="217" spans="1:13" ht="24.95" customHeight="1">
      <c r="A217" s="80"/>
      <c r="B217" s="41"/>
      <c r="C217" s="1"/>
      <c r="D217" s="2"/>
      <c r="E217" s="4"/>
      <c r="F217" s="42" t="str">
        <f>IF(C217="","",IF(ENTRADA!$F$13="","ERROR",DATEDIF(Tabla7[[#This Row],[FECHA
NACIMIENTO  ]],ENTRADA!$F$13,"y")))</f>
        <v/>
      </c>
      <c r="G217" s="7"/>
      <c r="H217" s="3"/>
      <c r="I217" s="144" t="str">
        <f t="shared" si="6"/>
        <v/>
      </c>
      <c r="J217" s="5"/>
      <c r="K217" s="1"/>
      <c r="L217" s="1"/>
      <c r="M217" s="3">
        <f t="shared" si="7"/>
        <v>0</v>
      </c>
    </row>
    <row r="218" spans="1:13" ht="24.95" customHeight="1">
      <c r="A218" s="80"/>
      <c r="B218" s="41"/>
      <c r="C218" s="1"/>
      <c r="D218" s="2"/>
      <c r="E218" s="4"/>
      <c r="F218" s="42" t="str">
        <f>IF(C218="","",IF(ENTRADA!$F$13="","ERROR",DATEDIF(Tabla7[[#This Row],[FECHA
NACIMIENTO  ]],ENTRADA!$F$13,"y")))</f>
        <v/>
      </c>
      <c r="G218" s="7"/>
      <c r="H218" s="3"/>
      <c r="I218" s="144" t="str">
        <f t="shared" si="6"/>
        <v/>
      </c>
      <c r="J218" s="5"/>
      <c r="K218" s="1"/>
      <c r="L218" s="1"/>
      <c r="M218" s="3">
        <f t="shared" si="7"/>
        <v>0</v>
      </c>
    </row>
    <row r="219" spans="1:13" ht="24.95" customHeight="1">
      <c r="A219" s="80"/>
      <c r="B219" s="41"/>
      <c r="C219" s="1"/>
      <c r="D219" s="2"/>
      <c r="E219" s="4"/>
      <c r="F219" s="42" t="str">
        <f>IF(C219="","",IF(ENTRADA!$F$13="","ERROR",DATEDIF(Tabla7[[#This Row],[FECHA
NACIMIENTO  ]],ENTRADA!$F$13,"y")))</f>
        <v/>
      </c>
      <c r="G219" s="7"/>
      <c r="H219" s="3"/>
      <c r="I219" s="144" t="str">
        <f t="shared" si="6"/>
        <v/>
      </c>
      <c r="J219" s="5"/>
      <c r="K219" s="1"/>
      <c r="L219" s="1"/>
      <c r="M219" s="3">
        <f t="shared" si="7"/>
        <v>0</v>
      </c>
    </row>
    <row r="220" spans="1:13" ht="24.95" customHeight="1">
      <c r="A220" s="80"/>
      <c r="B220" s="41"/>
      <c r="C220" s="1"/>
      <c r="D220" s="2"/>
      <c r="E220" s="4"/>
      <c r="F220" s="42" t="str">
        <f>IF(C220="","",IF(ENTRADA!$F$13="","ERROR",DATEDIF(Tabla7[[#This Row],[FECHA
NACIMIENTO  ]],ENTRADA!$F$13,"y")))</f>
        <v/>
      </c>
      <c r="G220" s="7"/>
      <c r="H220" s="3"/>
      <c r="I220" s="144" t="str">
        <f t="shared" si="6"/>
        <v/>
      </c>
      <c r="J220" s="5"/>
      <c r="K220" s="1"/>
      <c r="L220" s="1"/>
      <c r="M220" s="3">
        <f t="shared" si="7"/>
        <v>0</v>
      </c>
    </row>
    <row r="221" spans="1:13" ht="24.95" customHeight="1">
      <c r="A221" s="80"/>
      <c r="B221" s="41"/>
      <c r="C221" s="1"/>
      <c r="D221" s="2"/>
      <c r="E221" s="4"/>
      <c r="F221" s="42" t="str">
        <f>IF(C221="","",IF(ENTRADA!$F$13="","ERROR",DATEDIF(Tabla7[[#This Row],[FECHA
NACIMIENTO  ]],ENTRADA!$F$13,"y")))</f>
        <v/>
      </c>
      <c r="G221" s="7"/>
      <c r="H221" s="3"/>
      <c r="I221" s="144" t="str">
        <f t="shared" si="6"/>
        <v/>
      </c>
      <c r="J221" s="5"/>
      <c r="K221" s="1"/>
      <c r="L221" s="1"/>
      <c r="M221" s="3">
        <f t="shared" si="7"/>
        <v>0</v>
      </c>
    </row>
    <row r="222" spans="1:13" ht="24.95" customHeight="1">
      <c r="A222" s="80"/>
      <c r="B222" s="41"/>
      <c r="C222" s="1"/>
      <c r="D222" s="2"/>
      <c r="E222" s="4"/>
      <c r="F222" s="42" t="str">
        <f>IF(C222="","",IF(ENTRADA!$F$13="","ERROR",DATEDIF(Tabla7[[#This Row],[FECHA
NACIMIENTO  ]],ENTRADA!$F$13,"y")))</f>
        <v/>
      </c>
      <c r="G222" s="7"/>
      <c r="H222" s="3"/>
      <c r="I222" s="144" t="str">
        <f t="shared" si="6"/>
        <v/>
      </c>
      <c r="J222" s="5"/>
      <c r="K222" s="1"/>
      <c r="L222" s="1"/>
      <c r="M222" s="3">
        <f t="shared" si="7"/>
        <v>0</v>
      </c>
    </row>
    <row r="223" spans="1:13" ht="24.95" customHeight="1">
      <c r="A223" s="80"/>
      <c r="B223" s="41"/>
      <c r="C223" s="1"/>
      <c r="D223" s="2"/>
      <c r="E223" s="4"/>
      <c r="F223" s="42" t="str">
        <f>IF(C223="","",IF(ENTRADA!$F$13="","ERROR",DATEDIF(Tabla7[[#This Row],[FECHA
NACIMIENTO  ]],ENTRADA!$F$13,"y")))</f>
        <v/>
      </c>
      <c r="G223" s="7"/>
      <c r="H223" s="3"/>
      <c r="I223" s="144" t="str">
        <f t="shared" si="6"/>
        <v/>
      </c>
      <c r="J223" s="5"/>
      <c r="K223" s="1"/>
      <c r="L223" s="1"/>
      <c r="M223" s="3">
        <f t="shared" si="7"/>
        <v>0</v>
      </c>
    </row>
    <row r="224" spans="1:13" ht="24.95" customHeight="1">
      <c r="A224" s="80"/>
      <c r="B224" s="41"/>
      <c r="C224" s="1"/>
      <c r="D224" s="2"/>
      <c r="E224" s="4"/>
      <c r="F224" s="42" t="str">
        <f>IF(C224="","",IF(ENTRADA!$F$13="","ERROR",DATEDIF(Tabla7[[#This Row],[FECHA
NACIMIENTO  ]],ENTRADA!$F$13,"y")))</f>
        <v/>
      </c>
      <c r="G224" s="7"/>
      <c r="H224" s="3"/>
      <c r="I224" s="144" t="str">
        <f t="shared" si="6"/>
        <v/>
      </c>
      <c r="J224" s="5"/>
      <c r="K224" s="1"/>
      <c r="L224" s="1"/>
      <c r="M224" s="3">
        <f t="shared" si="7"/>
        <v>0</v>
      </c>
    </row>
    <row r="225" spans="1:13" ht="24.95" customHeight="1">
      <c r="A225" s="80"/>
      <c r="B225" s="41"/>
      <c r="C225" s="1"/>
      <c r="D225" s="2"/>
      <c r="E225" s="4"/>
      <c r="F225" s="42" t="str">
        <f>IF(C225="","",IF(ENTRADA!$F$13="","ERROR",DATEDIF(Tabla7[[#This Row],[FECHA
NACIMIENTO  ]],ENTRADA!$F$13,"y")))</f>
        <v/>
      </c>
      <c r="G225" s="7"/>
      <c r="H225" s="3"/>
      <c r="I225" s="144" t="str">
        <f t="shared" si="6"/>
        <v/>
      </c>
      <c r="J225" s="5"/>
      <c r="K225" s="1"/>
      <c r="L225" s="1"/>
      <c r="M225" s="3">
        <f t="shared" si="7"/>
        <v>0</v>
      </c>
    </row>
    <row r="226" spans="1:13" ht="24.95" customHeight="1">
      <c r="A226" s="80"/>
      <c r="B226" s="41"/>
      <c r="C226" s="1"/>
      <c r="D226" s="2"/>
      <c r="E226" s="4"/>
      <c r="F226" s="42" t="str">
        <f>IF(C226="","",IF(ENTRADA!$F$13="","ERROR",DATEDIF(Tabla7[[#This Row],[FECHA
NACIMIENTO  ]],ENTRADA!$F$13,"y")))</f>
        <v/>
      </c>
      <c r="G226" s="7"/>
      <c r="H226" s="3"/>
      <c r="I226" s="144" t="str">
        <f t="shared" si="6"/>
        <v/>
      </c>
      <c r="J226" s="5"/>
      <c r="K226" s="1"/>
      <c r="L226" s="1"/>
      <c r="M226" s="3">
        <f t="shared" si="7"/>
        <v>0</v>
      </c>
    </row>
    <row r="227" spans="1:13" ht="24.95" customHeight="1">
      <c r="A227" s="80"/>
      <c r="B227" s="41"/>
      <c r="C227" s="1"/>
      <c r="D227" s="2"/>
      <c r="E227" s="4"/>
      <c r="F227" s="42" t="str">
        <f>IF(C227="","",IF(ENTRADA!$F$13="","ERROR",DATEDIF(Tabla7[[#This Row],[FECHA
NACIMIENTO  ]],ENTRADA!$F$13,"y")))</f>
        <v/>
      </c>
      <c r="G227" s="7"/>
      <c r="H227" s="3"/>
      <c r="I227" s="144" t="str">
        <f t="shared" si="6"/>
        <v/>
      </c>
      <c r="J227" s="5"/>
      <c r="K227" s="1"/>
      <c r="L227" s="1"/>
      <c r="M227" s="3">
        <f t="shared" si="7"/>
        <v>0</v>
      </c>
    </row>
    <row r="228" spans="1:13" ht="24.95" customHeight="1">
      <c r="A228" s="80"/>
      <c r="B228" s="41"/>
      <c r="C228" s="1"/>
      <c r="D228" s="2"/>
      <c r="E228" s="4"/>
      <c r="F228" s="42" t="str">
        <f>IF(C228="","",IF(ENTRADA!$F$13="","ERROR",DATEDIF(Tabla7[[#This Row],[FECHA
NACIMIENTO  ]],ENTRADA!$F$13,"y")))</f>
        <v/>
      </c>
      <c r="G228" s="7"/>
      <c r="H228" s="3"/>
      <c r="I228" s="144" t="str">
        <f t="shared" si="6"/>
        <v/>
      </c>
      <c r="J228" s="5"/>
      <c r="K228" s="1"/>
      <c r="L228" s="1"/>
      <c r="M228" s="3">
        <f t="shared" si="7"/>
        <v>0</v>
      </c>
    </row>
    <row r="229" spans="1:13" ht="24.95" customHeight="1">
      <c r="A229" s="80"/>
      <c r="B229" s="41"/>
      <c r="C229" s="1"/>
      <c r="D229" s="2"/>
      <c r="E229" s="4"/>
      <c r="F229" s="42" t="str">
        <f>IF(C229="","",IF(ENTRADA!$F$13="","ERROR",DATEDIF(Tabla7[[#This Row],[FECHA
NACIMIENTO  ]],ENTRADA!$F$13,"y")))</f>
        <v/>
      </c>
      <c r="G229" s="7"/>
      <c r="H229" s="3"/>
      <c r="I229" s="144" t="str">
        <f t="shared" si="6"/>
        <v/>
      </c>
      <c r="J229" s="5"/>
      <c r="K229" s="1"/>
      <c r="L229" s="1"/>
      <c r="M229" s="3">
        <f t="shared" si="7"/>
        <v>0</v>
      </c>
    </row>
    <row r="230" spans="1:13" ht="24.95" customHeight="1">
      <c r="A230" s="80"/>
      <c r="B230" s="41"/>
      <c r="C230" s="1"/>
      <c r="D230" s="2"/>
      <c r="E230" s="4"/>
      <c r="F230" s="42" t="str">
        <f>IF(C230="","",IF(ENTRADA!$F$13="","ERROR",DATEDIF(Tabla7[[#This Row],[FECHA
NACIMIENTO  ]],ENTRADA!$F$13,"y")))</f>
        <v/>
      </c>
      <c r="G230" s="7"/>
      <c r="H230" s="3"/>
      <c r="I230" s="144" t="str">
        <f t="shared" si="6"/>
        <v/>
      </c>
      <c r="J230" s="5"/>
      <c r="K230" s="1"/>
      <c r="L230" s="1"/>
      <c r="M230" s="3">
        <f t="shared" si="7"/>
        <v>0</v>
      </c>
    </row>
    <row r="231" spans="1:13" ht="24.95" customHeight="1">
      <c r="A231" s="80"/>
      <c r="B231" s="41"/>
      <c r="C231" s="1"/>
      <c r="D231" s="2"/>
      <c r="E231" s="4"/>
      <c r="F231" s="42" t="str">
        <f>IF(C231="","",IF(ENTRADA!$F$13="","ERROR",DATEDIF(Tabla7[[#This Row],[FECHA
NACIMIENTO  ]],ENTRADA!$F$13,"y")))</f>
        <v/>
      </c>
      <c r="G231" s="7"/>
      <c r="H231" s="3"/>
      <c r="I231" s="144" t="str">
        <f t="shared" si="6"/>
        <v/>
      </c>
      <c r="J231" s="5"/>
      <c r="K231" s="1"/>
      <c r="L231" s="1"/>
      <c r="M231" s="3">
        <f t="shared" si="7"/>
        <v>0</v>
      </c>
    </row>
    <row r="232" spans="1:13" ht="24.95" customHeight="1">
      <c r="A232" s="80"/>
      <c r="B232" s="41"/>
      <c r="C232" s="1"/>
      <c r="D232" s="2"/>
      <c r="E232" s="4"/>
      <c r="F232" s="42" t="str">
        <f>IF(C232="","",IF(ENTRADA!$F$13="","ERROR",DATEDIF(Tabla7[[#This Row],[FECHA
NACIMIENTO  ]],ENTRADA!$F$13,"y")))</f>
        <v/>
      </c>
      <c r="G232" s="7"/>
      <c r="H232" s="3"/>
      <c r="I232" s="144" t="str">
        <f t="shared" si="6"/>
        <v/>
      </c>
      <c r="J232" s="5"/>
      <c r="K232" s="1"/>
      <c r="L232" s="1"/>
      <c r="M232" s="3">
        <f t="shared" si="7"/>
        <v>0</v>
      </c>
    </row>
    <row r="233" spans="1:13" ht="24.95" customHeight="1">
      <c r="A233" s="80"/>
      <c r="B233" s="45"/>
      <c r="C233" s="10"/>
      <c r="D233" s="2"/>
      <c r="E233" s="30"/>
      <c r="F233" s="42" t="str">
        <f>IF(C233="","",IF(ENTRADA!$F$13="","ERROR",DATEDIF(Tabla7[[#This Row],[FECHA
NACIMIENTO  ]],ENTRADA!$F$13,"y")))</f>
        <v/>
      </c>
      <c r="G233" s="8"/>
      <c r="H233" s="3"/>
      <c r="I233" s="144" t="str">
        <f t="shared" si="6"/>
        <v/>
      </c>
      <c r="J233" s="6"/>
      <c r="K233" s="10"/>
      <c r="L233" s="10"/>
      <c r="M233" s="3">
        <f t="shared" si="7"/>
        <v>0</v>
      </c>
    </row>
    <row r="234" spans="1:13" ht="24.95" customHeight="1">
      <c r="A234" s="80"/>
      <c r="B234" s="45"/>
      <c r="C234" s="10"/>
      <c r="D234" s="2"/>
      <c r="E234" s="30"/>
      <c r="F234" s="42" t="str">
        <f>IF(C234="","",IF(ENTRADA!$F$13="","ERROR",DATEDIF(Tabla7[[#This Row],[FECHA
NACIMIENTO  ]],ENTRADA!$F$13,"y")))</f>
        <v/>
      </c>
      <c r="G234" s="8"/>
      <c r="H234" s="3"/>
      <c r="I234" s="144" t="str">
        <f t="shared" si="6"/>
        <v/>
      </c>
      <c r="J234" s="6"/>
      <c r="K234" s="10"/>
      <c r="L234" s="10"/>
      <c r="M234" s="3">
        <f t="shared" si="7"/>
        <v>0</v>
      </c>
    </row>
    <row r="235" spans="1:13" ht="24.95" customHeight="1">
      <c r="A235" s="80"/>
      <c r="B235" s="45"/>
      <c r="C235" s="10"/>
      <c r="D235" s="2"/>
      <c r="E235" s="30"/>
      <c r="F235" s="42" t="str">
        <f>IF(C235="","",IF(ENTRADA!$F$13="","ERROR",DATEDIF(Tabla7[[#This Row],[FECHA
NACIMIENTO  ]],ENTRADA!$F$13,"y")))</f>
        <v/>
      </c>
      <c r="G235" s="8"/>
      <c r="H235" s="3"/>
      <c r="I235" s="144" t="str">
        <f t="shared" si="6"/>
        <v/>
      </c>
      <c r="J235" s="6"/>
      <c r="K235" s="10"/>
      <c r="L235" s="10"/>
      <c r="M235" s="3">
        <f t="shared" si="7"/>
        <v>0</v>
      </c>
    </row>
    <row r="236" spans="1:13" ht="24.95" customHeight="1">
      <c r="A236" s="80"/>
      <c r="B236" s="45"/>
      <c r="C236" s="10"/>
      <c r="D236" s="2"/>
      <c r="E236" s="30"/>
      <c r="F236" s="42" t="str">
        <f>IF(C236="","",IF(ENTRADA!$F$13="","ERROR",DATEDIF(Tabla7[[#This Row],[FECHA
NACIMIENTO  ]],ENTRADA!$F$13,"y")))</f>
        <v/>
      </c>
      <c r="G236" s="8"/>
      <c r="H236" s="3"/>
      <c r="I236" s="144" t="str">
        <f t="shared" si="6"/>
        <v/>
      </c>
      <c r="J236" s="6"/>
      <c r="K236" s="10"/>
      <c r="L236" s="10"/>
      <c r="M236" s="3">
        <f t="shared" si="7"/>
        <v>0</v>
      </c>
    </row>
    <row r="237" spans="1:13" ht="24.95" customHeight="1">
      <c r="A237" s="80"/>
      <c r="B237" s="45"/>
      <c r="C237" s="10"/>
      <c r="D237" s="2"/>
      <c r="E237" s="30"/>
      <c r="F237" s="42" t="str">
        <f>IF(C237="","",IF(ENTRADA!$F$13="","ERROR",DATEDIF(Tabla7[[#This Row],[FECHA
NACIMIENTO  ]],ENTRADA!$F$13,"y")))</f>
        <v/>
      </c>
      <c r="G237" s="8"/>
      <c r="H237" s="3"/>
      <c r="I237" s="144" t="str">
        <f t="shared" si="6"/>
        <v/>
      </c>
      <c r="J237" s="6"/>
      <c r="K237" s="10"/>
      <c r="L237" s="10"/>
      <c r="M237" s="3">
        <f t="shared" si="7"/>
        <v>0</v>
      </c>
    </row>
    <row r="238" spans="1:13" ht="24.95" customHeight="1">
      <c r="A238" s="80"/>
      <c r="B238" s="45"/>
      <c r="C238" s="10"/>
      <c r="D238" s="2"/>
      <c r="E238" s="30"/>
      <c r="F238" s="42" t="str">
        <f>IF(C238="","",IF(ENTRADA!$F$13="","ERROR",DATEDIF(Tabla7[[#This Row],[FECHA
NACIMIENTO  ]],ENTRADA!$F$13,"y")))</f>
        <v/>
      </c>
      <c r="G238" s="8"/>
      <c r="H238" s="3"/>
      <c r="I238" s="144" t="str">
        <f t="shared" si="6"/>
        <v/>
      </c>
      <c r="J238" s="6"/>
      <c r="K238" s="10"/>
      <c r="L238" s="10"/>
      <c r="M238" s="3">
        <f t="shared" si="7"/>
        <v>0</v>
      </c>
    </row>
    <row r="239" spans="1:13" ht="24.95" customHeight="1">
      <c r="A239" s="80"/>
      <c r="B239" s="45"/>
      <c r="C239" s="10"/>
      <c r="D239" s="2"/>
      <c r="E239" s="30"/>
      <c r="F239" s="42" t="str">
        <f>IF(C239="","",IF(ENTRADA!$F$13="","ERROR",DATEDIF(Tabla7[[#This Row],[FECHA
NACIMIENTO  ]],ENTRADA!$F$13,"y")))</f>
        <v/>
      </c>
      <c r="G239" s="8"/>
      <c r="H239" s="3"/>
      <c r="I239" s="144" t="str">
        <f t="shared" si="6"/>
        <v/>
      </c>
      <c r="J239" s="6"/>
      <c r="K239" s="10"/>
      <c r="L239" s="10"/>
      <c r="M239" s="3">
        <f t="shared" si="7"/>
        <v>0</v>
      </c>
    </row>
    <row r="240" spans="1:13" ht="24.95" customHeight="1">
      <c r="A240" s="80"/>
      <c r="B240" s="45"/>
      <c r="C240" s="10"/>
      <c r="D240" s="2"/>
      <c r="E240" s="30"/>
      <c r="F240" s="42" t="str">
        <f>IF(C240="","",IF(ENTRADA!$F$13="","ERROR",DATEDIF(Tabla7[[#This Row],[FECHA
NACIMIENTO  ]],ENTRADA!$F$13,"y")))</f>
        <v/>
      </c>
      <c r="G240" s="8"/>
      <c r="H240" s="3"/>
      <c r="I240" s="144" t="str">
        <f t="shared" si="6"/>
        <v/>
      </c>
      <c r="J240" s="6"/>
      <c r="K240" s="10"/>
      <c r="L240" s="10"/>
      <c r="M240" s="3">
        <f t="shared" si="7"/>
        <v>0</v>
      </c>
    </row>
    <row r="241" spans="1:13" ht="24.95" customHeight="1">
      <c r="A241" s="80"/>
      <c r="B241" s="45"/>
      <c r="C241" s="10"/>
      <c r="D241" s="2"/>
      <c r="E241" s="30"/>
      <c r="F241" s="42" t="str">
        <f>IF(C241="","",IF(ENTRADA!$F$13="","ERROR",DATEDIF(Tabla7[[#This Row],[FECHA
NACIMIENTO  ]],ENTRADA!$F$13,"y")))</f>
        <v/>
      </c>
      <c r="G241" s="8"/>
      <c r="H241" s="3"/>
      <c r="I241" s="144" t="str">
        <f t="shared" si="6"/>
        <v/>
      </c>
      <c r="J241" s="6"/>
      <c r="K241" s="10"/>
      <c r="L241" s="10"/>
      <c r="M241" s="3">
        <f t="shared" si="7"/>
        <v>0</v>
      </c>
    </row>
    <row r="242" spans="1:13" ht="24.95" customHeight="1">
      <c r="A242" s="80"/>
      <c r="B242" s="45"/>
      <c r="C242" s="10"/>
      <c r="D242" s="2"/>
      <c r="E242" s="30"/>
      <c r="F242" s="42" t="str">
        <f>IF(C242="","",IF(ENTRADA!$F$13="","ERROR",DATEDIF(Tabla7[[#This Row],[FECHA
NACIMIENTO  ]],ENTRADA!$F$13,"y")))</f>
        <v/>
      </c>
      <c r="G242" s="8"/>
      <c r="H242" s="3"/>
      <c r="I242" s="144" t="str">
        <f t="shared" si="6"/>
        <v/>
      </c>
      <c r="J242" s="6"/>
      <c r="K242" s="10"/>
      <c r="L242" s="10"/>
      <c r="M242" s="3">
        <f t="shared" si="7"/>
        <v>0</v>
      </c>
    </row>
    <row r="243" spans="1:13" ht="24.95" customHeight="1">
      <c r="A243" s="80"/>
      <c r="B243" s="45"/>
      <c r="C243" s="10"/>
      <c r="D243" s="2"/>
      <c r="E243" s="30"/>
      <c r="F243" s="42" t="str">
        <f>IF(C243="","",IF(ENTRADA!$F$13="","ERROR",DATEDIF(Tabla7[[#This Row],[FECHA
NACIMIENTO  ]],ENTRADA!$F$13,"y")))</f>
        <v/>
      </c>
      <c r="G243" s="8"/>
      <c r="H243" s="3"/>
      <c r="I243" s="144" t="str">
        <f t="shared" si="6"/>
        <v/>
      </c>
      <c r="J243" s="6"/>
      <c r="K243" s="10"/>
      <c r="L243" s="10"/>
      <c r="M243" s="3">
        <f t="shared" si="7"/>
        <v>0</v>
      </c>
    </row>
    <row r="244" spans="1:13" ht="24.95" customHeight="1">
      <c r="A244" s="80"/>
      <c r="B244" s="45"/>
      <c r="C244" s="10"/>
      <c r="D244" s="2"/>
      <c r="E244" s="30"/>
      <c r="F244" s="42" t="str">
        <f>IF(C244="","",IF(ENTRADA!$F$13="","ERROR",DATEDIF(Tabla7[[#This Row],[FECHA
NACIMIENTO  ]],ENTRADA!$F$13,"y")))</f>
        <v/>
      </c>
      <c r="G244" s="8"/>
      <c r="H244" s="3"/>
      <c r="I244" s="144" t="str">
        <f t="shared" si="6"/>
        <v/>
      </c>
      <c r="J244" s="6"/>
      <c r="K244" s="10"/>
      <c r="L244" s="10"/>
      <c r="M244" s="3">
        <f t="shared" si="7"/>
        <v>0</v>
      </c>
    </row>
    <row r="245" spans="1:13" ht="24.95" customHeight="1">
      <c r="A245" s="80"/>
      <c r="B245" s="45"/>
      <c r="C245" s="10"/>
      <c r="D245" s="2"/>
      <c r="E245" s="30"/>
      <c r="F245" s="42" t="str">
        <f>IF(C245="","",IF(ENTRADA!$F$13="","ERROR",DATEDIF(Tabla7[[#This Row],[FECHA
NACIMIENTO  ]],ENTRADA!$F$13,"y")))</f>
        <v/>
      </c>
      <c r="G245" s="8"/>
      <c r="H245" s="3"/>
      <c r="I245" s="144" t="str">
        <f t="shared" si="6"/>
        <v/>
      </c>
      <c r="J245" s="6"/>
      <c r="K245" s="10"/>
      <c r="L245" s="10"/>
      <c r="M245" s="3">
        <f t="shared" si="7"/>
        <v>0</v>
      </c>
    </row>
    <row r="246" spans="1:13" ht="24.95" customHeight="1">
      <c r="A246" s="80"/>
      <c r="B246" s="45"/>
      <c r="C246" s="10"/>
      <c r="D246" s="2"/>
      <c r="E246" s="30"/>
      <c r="F246" s="42" t="str">
        <f>IF(C246="","",IF(ENTRADA!$F$13="","ERROR",DATEDIF(Tabla7[[#This Row],[FECHA
NACIMIENTO  ]],ENTRADA!$F$13,"y")))</f>
        <v/>
      </c>
      <c r="G246" s="8"/>
      <c r="H246" s="3"/>
      <c r="I246" s="144" t="str">
        <f t="shared" si="6"/>
        <v/>
      </c>
      <c r="J246" s="6"/>
      <c r="K246" s="10"/>
      <c r="L246" s="10"/>
      <c r="M246" s="3">
        <f t="shared" si="7"/>
        <v>0</v>
      </c>
    </row>
    <row r="247" spans="1:13" ht="24.95" customHeight="1">
      <c r="A247" s="80"/>
      <c r="B247" s="45"/>
      <c r="C247" s="10"/>
      <c r="D247" s="2"/>
      <c r="E247" s="30"/>
      <c r="F247" s="42" t="str">
        <f>IF(C247="","",IF(ENTRADA!$F$13="","ERROR",DATEDIF(Tabla7[[#This Row],[FECHA
NACIMIENTO  ]],ENTRADA!$F$13,"y")))</f>
        <v/>
      </c>
      <c r="G247" s="8"/>
      <c r="H247" s="3"/>
      <c r="I247" s="144" t="str">
        <f t="shared" si="6"/>
        <v/>
      </c>
      <c r="J247" s="6"/>
      <c r="K247" s="10"/>
      <c r="L247" s="10"/>
      <c r="M247" s="3">
        <f t="shared" si="7"/>
        <v>0</v>
      </c>
    </row>
    <row r="248" spans="1:13" ht="24.95" customHeight="1">
      <c r="A248" s="80"/>
      <c r="B248" s="45"/>
      <c r="C248" s="10"/>
      <c r="D248" s="2"/>
      <c r="E248" s="30"/>
      <c r="F248" s="42" t="str">
        <f>IF(C248="","",IF(ENTRADA!$F$13="","ERROR",DATEDIF(Tabla7[[#This Row],[FECHA
NACIMIENTO  ]],ENTRADA!$F$13,"y")))</f>
        <v/>
      </c>
      <c r="G248" s="8"/>
      <c r="H248" s="3"/>
      <c r="I248" s="144" t="str">
        <f t="shared" si="6"/>
        <v/>
      </c>
      <c r="J248" s="6"/>
      <c r="K248" s="10"/>
      <c r="L248" s="10"/>
      <c r="M248" s="3">
        <f t="shared" si="7"/>
        <v>0</v>
      </c>
    </row>
    <row r="249" spans="1:13" ht="24.95" customHeight="1">
      <c r="A249" s="80"/>
      <c r="B249" s="45"/>
      <c r="C249" s="10"/>
      <c r="D249" s="2"/>
      <c r="E249" s="30"/>
      <c r="F249" s="42" t="str">
        <f>IF(C249="","",IF(ENTRADA!$F$13="","ERROR",DATEDIF(Tabla7[[#This Row],[FECHA
NACIMIENTO  ]],ENTRADA!$F$13,"y")))</f>
        <v/>
      </c>
      <c r="G249" s="8"/>
      <c r="H249" s="3"/>
      <c r="I249" s="144" t="str">
        <f t="shared" si="6"/>
        <v/>
      </c>
      <c r="J249" s="6"/>
      <c r="K249" s="10"/>
      <c r="L249" s="10"/>
      <c r="M249" s="3">
        <f t="shared" si="7"/>
        <v>0</v>
      </c>
    </row>
    <row r="250" spans="1:13" ht="24.95" customHeight="1">
      <c r="A250" s="80"/>
      <c r="B250" s="45"/>
      <c r="C250" s="10"/>
      <c r="D250" s="2"/>
      <c r="E250" s="30"/>
      <c r="F250" s="42" t="str">
        <f>IF(C250="","",IF(ENTRADA!$F$13="","ERROR",DATEDIF(Tabla7[[#This Row],[FECHA
NACIMIENTO  ]],ENTRADA!$F$13,"y")))</f>
        <v/>
      </c>
      <c r="G250" s="8"/>
      <c r="H250" s="3"/>
      <c r="I250" s="144" t="str">
        <f t="shared" si="6"/>
        <v/>
      </c>
      <c r="J250" s="6"/>
      <c r="K250" s="10"/>
      <c r="L250" s="10"/>
      <c r="M250" s="3">
        <f t="shared" si="7"/>
        <v>0</v>
      </c>
    </row>
    <row r="251" spans="1:13" ht="24.95" customHeight="1">
      <c r="A251" s="80"/>
      <c r="B251" s="45"/>
      <c r="C251" s="10"/>
      <c r="D251" s="2"/>
      <c r="E251" s="30"/>
      <c r="F251" s="42" t="str">
        <f>IF(C251="","",IF(ENTRADA!$F$13="","ERROR",DATEDIF(Tabla7[[#This Row],[FECHA
NACIMIENTO  ]],ENTRADA!$F$13,"y")))</f>
        <v/>
      </c>
      <c r="G251" s="8"/>
      <c r="H251" s="3"/>
      <c r="I251" s="144" t="str">
        <f t="shared" si="6"/>
        <v/>
      </c>
      <c r="J251" s="6"/>
      <c r="K251" s="10"/>
      <c r="L251" s="10"/>
      <c r="M251" s="3">
        <f t="shared" si="7"/>
        <v>0</v>
      </c>
    </row>
    <row r="252" spans="1:13" ht="24.95" customHeight="1">
      <c r="A252" s="80"/>
      <c r="B252" s="45"/>
      <c r="C252" s="10"/>
      <c r="D252" s="2"/>
      <c r="E252" s="30"/>
      <c r="F252" s="42" t="str">
        <f>IF(C252="","",IF(ENTRADA!$F$13="","ERROR",DATEDIF(Tabla7[[#This Row],[FECHA
NACIMIENTO  ]],ENTRADA!$F$13,"y")))</f>
        <v/>
      </c>
      <c r="G252" s="8"/>
      <c r="H252" s="3"/>
      <c r="I252" s="144" t="str">
        <f t="shared" si="6"/>
        <v/>
      </c>
      <c r="J252" s="6"/>
      <c r="K252" s="10"/>
      <c r="L252" s="10"/>
      <c r="M252" s="3">
        <f t="shared" si="7"/>
        <v>0</v>
      </c>
    </row>
    <row r="253" spans="1:13" ht="24.95" customHeight="1">
      <c r="A253" s="80"/>
      <c r="B253" s="45"/>
      <c r="C253" s="10"/>
      <c r="D253" s="2"/>
      <c r="E253" s="30"/>
      <c r="F253" s="42" t="str">
        <f>IF(C253="","",IF(ENTRADA!$F$13="","ERROR",DATEDIF(Tabla7[[#This Row],[FECHA
NACIMIENTO  ]],ENTRADA!$F$13,"y")))</f>
        <v/>
      </c>
      <c r="G253" s="8"/>
      <c r="H253" s="3"/>
      <c r="I253" s="144" t="str">
        <f t="shared" si="6"/>
        <v/>
      </c>
      <c r="J253" s="6"/>
      <c r="K253" s="10"/>
      <c r="L253" s="10"/>
      <c r="M253" s="3">
        <f t="shared" si="7"/>
        <v>0</v>
      </c>
    </row>
    <row r="254" spans="1:13" ht="24.95" customHeight="1">
      <c r="A254" s="80"/>
      <c r="B254" s="45"/>
      <c r="C254" s="10"/>
      <c r="D254" s="2"/>
      <c r="E254" s="30"/>
      <c r="F254" s="42" t="str">
        <f>IF(C254="","",IF(ENTRADA!$F$13="","ERROR",DATEDIF(Tabla7[[#This Row],[FECHA
NACIMIENTO  ]],ENTRADA!$F$13,"y")))</f>
        <v/>
      </c>
      <c r="G254" s="8"/>
      <c r="H254" s="3"/>
      <c r="I254" s="144" t="str">
        <f t="shared" si="6"/>
        <v/>
      </c>
      <c r="J254" s="6"/>
      <c r="K254" s="10"/>
      <c r="L254" s="10"/>
      <c r="M254" s="3">
        <f t="shared" si="7"/>
        <v>0</v>
      </c>
    </row>
    <row r="255" spans="1:13" ht="24.95" customHeight="1">
      <c r="A255" s="80"/>
      <c r="B255" s="45"/>
      <c r="C255" s="10"/>
      <c r="D255" s="2"/>
      <c r="E255" s="30"/>
      <c r="F255" s="42" t="str">
        <f>IF(C255="","",IF(ENTRADA!$F$13="","ERROR",DATEDIF(Tabla7[[#This Row],[FECHA
NACIMIENTO  ]],ENTRADA!$F$13,"y")))</f>
        <v/>
      </c>
      <c r="G255" s="8"/>
      <c r="H255" s="3"/>
      <c r="I255" s="144" t="str">
        <f t="shared" si="6"/>
        <v/>
      </c>
      <c r="J255" s="6"/>
      <c r="K255" s="10"/>
      <c r="L255" s="10"/>
      <c r="M255" s="3">
        <f t="shared" si="7"/>
        <v>0</v>
      </c>
    </row>
    <row r="256" spans="1:13" ht="24.95" customHeight="1">
      <c r="A256" s="80"/>
      <c r="B256" s="45"/>
      <c r="C256" s="10"/>
      <c r="D256" s="2"/>
      <c r="E256" s="30"/>
      <c r="F256" s="42" t="str">
        <f>IF(C256="","",IF(ENTRADA!$F$13="","ERROR",DATEDIF(Tabla7[[#This Row],[FECHA
NACIMIENTO  ]],ENTRADA!$F$13,"y")))</f>
        <v/>
      </c>
      <c r="G256" s="8"/>
      <c r="H256" s="3"/>
      <c r="I256" s="144" t="str">
        <f t="shared" si="6"/>
        <v/>
      </c>
      <c r="J256" s="6"/>
      <c r="K256" s="10"/>
      <c r="L256" s="10"/>
      <c r="M256" s="3">
        <f t="shared" si="7"/>
        <v>0</v>
      </c>
    </row>
    <row r="257" spans="1:13" ht="24.95" customHeight="1">
      <c r="A257" s="80"/>
      <c r="B257" s="45"/>
      <c r="C257" s="10"/>
      <c r="D257" s="2"/>
      <c r="E257" s="30"/>
      <c r="F257" s="42" t="str">
        <f>IF(C257="","",IF(ENTRADA!$F$13="","ERROR",DATEDIF(Tabla7[[#This Row],[FECHA
NACIMIENTO  ]],ENTRADA!$F$13,"y")))</f>
        <v/>
      </c>
      <c r="G257" s="8"/>
      <c r="H257" s="3"/>
      <c r="I257" s="144" t="str">
        <f t="shared" si="6"/>
        <v/>
      </c>
      <c r="J257" s="6"/>
      <c r="K257" s="10"/>
      <c r="L257" s="10"/>
      <c r="M257" s="3">
        <f t="shared" si="7"/>
        <v>0</v>
      </c>
    </row>
    <row r="258" spans="1:13" ht="24.95" customHeight="1">
      <c r="A258" s="80"/>
      <c r="B258" s="45"/>
      <c r="C258" s="10"/>
      <c r="D258" s="2"/>
      <c r="E258" s="30"/>
      <c r="F258" s="42" t="str">
        <f>IF(C258="","",IF(ENTRADA!$F$13="","ERROR",DATEDIF(Tabla7[[#This Row],[FECHA
NACIMIENTO  ]],ENTRADA!$F$13,"y")))</f>
        <v/>
      </c>
      <c r="G258" s="8"/>
      <c r="H258" s="3"/>
      <c r="I258" s="144" t="str">
        <f t="shared" ref="I258:I321" si="8">IF(B258="","",IF(OR(G258&gt;64,H258="PSÍQUICA"),"SI","NO"))</f>
        <v/>
      </c>
      <c r="J258" s="6"/>
      <c r="K258" s="10"/>
      <c r="L258" s="10"/>
      <c r="M258" s="3">
        <f t="shared" si="7"/>
        <v>0</v>
      </c>
    </row>
    <row r="259" spans="1:13" ht="24.95" customHeight="1">
      <c r="A259" s="80"/>
      <c r="B259" s="45"/>
      <c r="C259" s="10"/>
      <c r="D259" s="2"/>
      <c r="E259" s="30"/>
      <c r="F259" s="42" t="str">
        <f>IF(C259="","",IF(ENTRADA!$F$13="","ERROR",DATEDIF(Tabla7[[#This Row],[FECHA
NACIMIENTO  ]],ENTRADA!$F$13,"y")))</f>
        <v/>
      </c>
      <c r="G259" s="8"/>
      <c r="H259" s="3"/>
      <c r="I259" s="144" t="str">
        <f t="shared" si="8"/>
        <v/>
      </c>
      <c r="J259" s="6"/>
      <c r="K259" s="10"/>
      <c r="L259" s="10"/>
      <c r="M259" s="3">
        <f t="shared" si="7"/>
        <v>0</v>
      </c>
    </row>
    <row r="260" spans="1:13" ht="24.95" customHeight="1">
      <c r="A260" s="80"/>
      <c r="B260" s="45"/>
      <c r="C260" s="10"/>
      <c r="D260" s="2"/>
      <c r="E260" s="30"/>
      <c r="F260" s="42" t="str">
        <f>IF(C260="","",IF(ENTRADA!$F$13="","ERROR",DATEDIF(Tabla7[[#This Row],[FECHA
NACIMIENTO  ]],ENTRADA!$F$13,"y")))</f>
        <v/>
      </c>
      <c r="G260" s="8"/>
      <c r="H260" s="3"/>
      <c r="I260" s="144" t="str">
        <f t="shared" si="8"/>
        <v/>
      </c>
      <c r="J260" s="6"/>
      <c r="K260" s="10"/>
      <c r="L260" s="10"/>
      <c r="M260" s="3">
        <f t="shared" si="7"/>
        <v>0</v>
      </c>
    </row>
    <row r="261" spans="1:13" ht="24.95" customHeight="1">
      <c r="A261" s="80"/>
      <c r="B261" s="45"/>
      <c r="C261" s="10"/>
      <c r="D261" s="2"/>
      <c r="E261" s="30"/>
      <c r="F261" s="42" t="str">
        <f>IF(C261="","",IF(ENTRADA!$F$13="","ERROR",DATEDIF(Tabla7[[#This Row],[FECHA
NACIMIENTO  ]],ENTRADA!$F$13,"y")))</f>
        <v/>
      </c>
      <c r="G261" s="8"/>
      <c r="H261" s="3"/>
      <c r="I261" s="144" t="str">
        <f t="shared" si="8"/>
        <v/>
      </c>
      <c r="J261" s="6"/>
      <c r="K261" s="10"/>
      <c r="L261" s="10"/>
      <c r="M261" s="3">
        <f t="shared" si="7"/>
        <v>0</v>
      </c>
    </row>
    <row r="262" spans="1:13" ht="24.95" customHeight="1">
      <c r="A262" s="80"/>
      <c r="B262" s="45"/>
      <c r="C262" s="10"/>
      <c r="D262" s="2"/>
      <c r="E262" s="30"/>
      <c r="F262" s="42" t="str">
        <f>IF(C262="","",IF(ENTRADA!$F$13="","ERROR",DATEDIF(Tabla7[[#This Row],[FECHA
NACIMIENTO  ]],ENTRADA!$F$13,"y")))</f>
        <v/>
      </c>
      <c r="G262" s="8"/>
      <c r="H262" s="3"/>
      <c r="I262" s="144" t="str">
        <f t="shared" si="8"/>
        <v/>
      </c>
      <c r="J262" s="6"/>
      <c r="K262" s="10"/>
      <c r="L262" s="10"/>
      <c r="M262" s="3">
        <f t="shared" si="7"/>
        <v>0</v>
      </c>
    </row>
    <row r="263" spans="1:13" ht="24.95" customHeight="1">
      <c r="A263" s="80"/>
      <c r="B263" s="45"/>
      <c r="C263" s="10"/>
      <c r="D263" s="2"/>
      <c r="E263" s="30"/>
      <c r="F263" s="42" t="str">
        <f>IF(C263="","",IF(ENTRADA!$F$13="","ERROR",DATEDIF(Tabla7[[#This Row],[FECHA
NACIMIENTO  ]],ENTRADA!$F$13,"y")))</f>
        <v/>
      </c>
      <c r="G263" s="8"/>
      <c r="H263" s="3"/>
      <c r="I263" s="144" t="str">
        <f t="shared" si="8"/>
        <v/>
      </c>
      <c r="J263" s="6"/>
      <c r="K263" s="10"/>
      <c r="L263" s="10"/>
      <c r="M263" s="3">
        <f t="shared" ref="M263:M326" si="9">IF(COUNTIF(C:C,C263)&gt;1,IF(C263=C262,0,1),COUNTIF(C:C,C263))</f>
        <v>0</v>
      </c>
    </row>
    <row r="264" spans="1:13" ht="24.95" customHeight="1">
      <c r="A264" s="80"/>
      <c r="B264" s="45"/>
      <c r="C264" s="10"/>
      <c r="D264" s="2"/>
      <c r="E264" s="30"/>
      <c r="F264" s="42" t="str">
        <f>IF(C264="","",IF(ENTRADA!$F$13="","ERROR",DATEDIF(Tabla7[[#This Row],[FECHA
NACIMIENTO  ]],ENTRADA!$F$13,"y")))</f>
        <v/>
      </c>
      <c r="G264" s="8"/>
      <c r="H264" s="3"/>
      <c r="I264" s="144" t="str">
        <f t="shared" si="8"/>
        <v/>
      </c>
      <c r="J264" s="6"/>
      <c r="K264" s="10"/>
      <c r="L264" s="10"/>
      <c r="M264" s="3">
        <f t="shared" si="9"/>
        <v>0</v>
      </c>
    </row>
    <row r="265" spans="1:13" ht="24.95" customHeight="1">
      <c r="A265" s="80"/>
      <c r="B265" s="45"/>
      <c r="C265" s="10"/>
      <c r="D265" s="2"/>
      <c r="E265" s="30"/>
      <c r="F265" s="42" t="str">
        <f>IF(C265="","",IF(ENTRADA!$F$13="","ERROR",DATEDIF(Tabla7[[#This Row],[FECHA
NACIMIENTO  ]],ENTRADA!$F$13,"y")))</f>
        <v/>
      </c>
      <c r="G265" s="8"/>
      <c r="H265" s="3"/>
      <c r="I265" s="144" t="str">
        <f t="shared" si="8"/>
        <v/>
      </c>
      <c r="J265" s="6"/>
      <c r="K265" s="10"/>
      <c r="L265" s="10"/>
      <c r="M265" s="3">
        <f t="shared" si="9"/>
        <v>0</v>
      </c>
    </row>
    <row r="266" spans="1:13" ht="24.95" customHeight="1">
      <c r="A266" s="80"/>
      <c r="B266" s="45"/>
      <c r="C266" s="10"/>
      <c r="D266" s="2"/>
      <c r="E266" s="30"/>
      <c r="F266" s="42" t="str">
        <f>IF(C266="","",IF(ENTRADA!$F$13="","ERROR",DATEDIF(Tabla7[[#This Row],[FECHA
NACIMIENTO  ]],ENTRADA!$F$13,"y")))</f>
        <v/>
      </c>
      <c r="G266" s="8"/>
      <c r="H266" s="3"/>
      <c r="I266" s="144" t="str">
        <f t="shared" si="8"/>
        <v/>
      </c>
      <c r="J266" s="6"/>
      <c r="K266" s="10"/>
      <c r="L266" s="10"/>
      <c r="M266" s="3">
        <f t="shared" si="9"/>
        <v>0</v>
      </c>
    </row>
    <row r="267" spans="1:13" ht="24.95" customHeight="1">
      <c r="A267" s="80"/>
      <c r="B267" s="45"/>
      <c r="C267" s="10"/>
      <c r="D267" s="2"/>
      <c r="E267" s="30"/>
      <c r="F267" s="42" t="str">
        <f>IF(C267="","",IF(ENTRADA!$F$13="","ERROR",DATEDIF(Tabla7[[#This Row],[FECHA
NACIMIENTO  ]],ENTRADA!$F$13,"y")))</f>
        <v/>
      </c>
      <c r="G267" s="8"/>
      <c r="H267" s="3"/>
      <c r="I267" s="144" t="str">
        <f t="shared" si="8"/>
        <v/>
      </c>
      <c r="J267" s="6"/>
      <c r="K267" s="10"/>
      <c r="L267" s="10"/>
      <c r="M267" s="3">
        <f t="shared" si="9"/>
        <v>0</v>
      </c>
    </row>
    <row r="268" spans="1:13" ht="24.95" customHeight="1">
      <c r="A268" s="80"/>
      <c r="B268" s="45"/>
      <c r="C268" s="10"/>
      <c r="D268" s="2"/>
      <c r="E268" s="30"/>
      <c r="F268" s="42" t="str">
        <f>IF(C268="","",IF(ENTRADA!$F$13="","ERROR",DATEDIF(Tabla7[[#This Row],[FECHA
NACIMIENTO  ]],ENTRADA!$F$13,"y")))</f>
        <v/>
      </c>
      <c r="G268" s="8"/>
      <c r="H268" s="3"/>
      <c r="I268" s="144" t="str">
        <f t="shared" si="8"/>
        <v/>
      </c>
      <c r="J268" s="6"/>
      <c r="K268" s="10"/>
      <c r="L268" s="10"/>
      <c r="M268" s="3">
        <f t="shared" si="9"/>
        <v>0</v>
      </c>
    </row>
    <row r="269" spans="1:13" ht="24.95" customHeight="1">
      <c r="A269" s="80"/>
      <c r="B269" s="45"/>
      <c r="C269" s="10"/>
      <c r="D269" s="2"/>
      <c r="E269" s="30"/>
      <c r="F269" s="42" t="str">
        <f>IF(C269="","",IF(ENTRADA!$F$13="","ERROR",DATEDIF(Tabla7[[#This Row],[FECHA
NACIMIENTO  ]],ENTRADA!$F$13,"y")))</f>
        <v/>
      </c>
      <c r="G269" s="8"/>
      <c r="H269" s="3"/>
      <c r="I269" s="144" t="str">
        <f t="shared" si="8"/>
        <v/>
      </c>
      <c r="J269" s="6"/>
      <c r="K269" s="10"/>
      <c r="L269" s="10"/>
      <c r="M269" s="3">
        <f t="shared" si="9"/>
        <v>0</v>
      </c>
    </row>
    <row r="270" spans="1:13" ht="24.95" customHeight="1">
      <c r="A270" s="80"/>
      <c r="B270" s="45"/>
      <c r="C270" s="10"/>
      <c r="D270" s="2"/>
      <c r="E270" s="30"/>
      <c r="F270" s="42" t="str">
        <f>IF(C270="","",IF(ENTRADA!$F$13="","ERROR",DATEDIF(Tabla7[[#This Row],[FECHA
NACIMIENTO  ]],ENTRADA!$F$13,"y")))</f>
        <v/>
      </c>
      <c r="G270" s="8"/>
      <c r="H270" s="3"/>
      <c r="I270" s="144" t="str">
        <f t="shared" si="8"/>
        <v/>
      </c>
      <c r="J270" s="6"/>
      <c r="K270" s="10"/>
      <c r="L270" s="10"/>
      <c r="M270" s="3">
        <f t="shared" si="9"/>
        <v>0</v>
      </c>
    </row>
    <row r="271" spans="1:13" ht="24.95" customHeight="1">
      <c r="A271" s="80"/>
      <c r="B271" s="45"/>
      <c r="C271" s="10"/>
      <c r="D271" s="2"/>
      <c r="E271" s="30"/>
      <c r="F271" s="42" t="str">
        <f>IF(C271="","",IF(ENTRADA!$F$13="","ERROR",DATEDIF(Tabla7[[#This Row],[FECHA
NACIMIENTO  ]],ENTRADA!$F$13,"y")))</f>
        <v/>
      </c>
      <c r="G271" s="8"/>
      <c r="H271" s="3"/>
      <c r="I271" s="144" t="str">
        <f t="shared" si="8"/>
        <v/>
      </c>
      <c r="J271" s="6"/>
      <c r="K271" s="10"/>
      <c r="L271" s="10"/>
      <c r="M271" s="3">
        <f t="shared" si="9"/>
        <v>0</v>
      </c>
    </row>
    <row r="272" spans="1:13" ht="24.95" customHeight="1">
      <c r="A272" s="80"/>
      <c r="B272" s="45"/>
      <c r="C272" s="10"/>
      <c r="D272" s="2"/>
      <c r="E272" s="30"/>
      <c r="F272" s="42" t="str">
        <f>IF(C272="","",IF(ENTRADA!$F$13="","ERROR",DATEDIF(Tabla7[[#This Row],[FECHA
NACIMIENTO  ]],ENTRADA!$F$13,"y")))</f>
        <v/>
      </c>
      <c r="G272" s="8"/>
      <c r="H272" s="3"/>
      <c r="I272" s="144" t="str">
        <f t="shared" si="8"/>
        <v/>
      </c>
      <c r="J272" s="6"/>
      <c r="K272" s="10"/>
      <c r="L272" s="10"/>
      <c r="M272" s="3">
        <f t="shared" si="9"/>
        <v>0</v>
      </c>
    </row>
    <row r="273" spans="1:13" ht="24.95" customHeight="1">
      <c r="A273" s="80"/>
      <c r="B273" s="45"/>
      <c r="C273" s="10"/>
      <c r="D273" s="2"/>
      <c r="E273" s="30"/>
      <c r="F273" s="42" t="str">
        <f>IF(C273="","",IF(ENTRADA!$F$13="","ERROR",DATEDIF(Tabla7[[#This Row],[FECHA
NACIMIENTO  ]],ENTRADA!$F$13,"y")))</f>
        <v/>
      </c>
      <c r="G273" s="8"/>
      <c r="H273" s="3"/>
      <c r="I273" s="144" t="str">
        <f t="shared" si="8"/>
        <v/>
      </c>
      <c r="J273" s="6"/>
      <c r="K273" s="10"/>
      <c r="L273" s="10"/>
      <c r="M273" s="3">
        <f t="shared" si="9"/>
        <v>0</v>
      </c>
    </row>
    <row r="274" spans="1:13" ht="24.95" customHeight="1">
      <c r="A274" s="80"/>
      <c r="B274" s="45"/>
      <c r="C274" s="10"/>
      <c r="D274" s="2"/>
      <c r="E274" s="30"/>
      <c r="F274" s="42" t="str">
        <f>IF(C274="","",IF(ENTRADA!$F$13="","ERROR",DATEDIF(Tabla7[[#This Row],[FECHA
NACIMIENTO  ]],ENTRADA!$F$13,"y")))</f>
        <v/>
      </c>
      <c r="G274" s="8"/>
      <c r="H274" s="3"/>
      <c r="I274" s="144" t="str">
        <f t="shared" si="8"/>
        <v/>
      </c>
      <c r="J274" s="6"/>
      <c r="K274" s="10"/>
      <c r="L274" s="10"/>
      <c r="M274" s="3">
        <f t="shared" si="9"/>
        <v>0</v>
      </c>
    </row>
    <row r="275" spans="1:13" ht="24.95" customHeight="1">
      <c r="A275" s="80"/>
      <c r="B275" s="45"/>
      <c r="C275" s="10"/>
      <c r="D275" s="2"/>
      <c r="E275" s="30"/>
      <c r="F275" s="42" t="str">
        <f>IF(C275="","",IF(ENTRADA!$F$13="","ERROR",DATEDIF(Tabla7[[#This Row],[FECHA
NACIMIENTO  ]],ENTRADA!$F$13,"y")))</f>
        <v/>
      </c>
      <c r="G275" s="8"/>
      <c r="H275" s="3"/>
      <c r="I275" s="144" t="str">
        <f t="shared" si="8"/>
        <v/>
      </c>
      <c r="J275" s="6"/>
      <c r="K275" s="10"/>
      <c r="L275" s="10"/>
      <c r="M275" s="3">
        <f t="shared" si="9"/>
        <v>0</v>
      </c>
    </row>
    <row r="276" spans="1:13" ht="24.95" customHeight="1">
      <c r="A276" s="80"/>
      <c r="B276" s="45"/>
      <c r="C276" s="10"/>
      <c r="D276" s="2"/>
      <c r="E276" s="30"/>
      <c r="F276" s="42" t="str">
        <f>IF(C276="","",IF(ENTRADA!$F$13="","ERROR",DATEDIF(Tabla7[[#This Row],[FECHA
NACIMIENTO  ]],ENTRADA!$F$13,"y")))</f>
        <v/>
      </c>
      <c r="G276" s="8"/>
      <c r="H276" s="3"/>
      <c r="I276" s="144" t="str">
        <f t="shared" si="8"/>
        <v/>
      </c>
      <c r="J276" s="6"/>
      <c r="K276" s="10"/>
      <c r="L276" s="10"/>
      <c r="M276" s="3">
        <f t="shared" si="9"/>
        <v>0</v>
      </c>
    </row>
    <row r="277" spans="1:13" ht="24.95" customHeight="1">
      <c r="A277" s="80"/>
      <c r="B277" s="45"/>
      <c r="C277" s="10"/>
      <c r="D277" s="2"/>
      <c r="E277" s="30"/>
      <c r="F277" s="42" t="str">
        <f>IF(C277="","",IF(ENTRADA!$F$13="","ERROR",DATEDIF(Tabla7[[#This Row],[FECHA
NACIMIENTO  ]],ENTRADA!$F$13,"y")))</f>
        <v/>
      </c>
      <c r="G277" s="8"/>
      <c r="H277" s="3"/>
      <c r="I277" s="144" t="str">
        <f t="shared" si="8"/>
        <v/>
      </c>
      <c r="J277" s="6"/>
      <c r="K277" s="10"/>
      <c r="L277" s="10"/>
      <c r="M277" s="3">
        <f t="shared" si="9"/>
        <v>0</v>
      </c>
    </row>
    <row r="278" spans="1:13" ht="24.95" customHeight="1">
      <c r="A278" s="80"/>
      <c r="B278" s="45"/>
      <c r="C278" s="10"/>
      <c r="D278" s="2"/>
      <c r="E278" s="30"/>
      <c r="F278" s="42" t="str">
        <f>IF(C278="","",IF(ENTRADA!$F$13="","ERROR",DATEDIF(Tabla7[[#This Row],[FECHA
NACIMIENTO  ]],ENTRADA!$F$13,"y")))</f>
        <v/>
      </c>
      <c r="G278" s="8"/>
      <c r="H278" s="3"/>
      <c r="I278" s="144" t="str">
        <f t="shared" si="8"/>
        <v/>
      </c>
      <c r="J278" s="6"/>
      <c r="K278" s="10"/>
      <c r="L278" s="10"/>
      <c r="M278" s="3">
        <f t="shared" si="9"/>
        <v>0</v>
      </c>
    </row>
    <row r="279" spans="1:13" ht="24.95" customHeight="1">
      <c r="A279" s="80"/>
      <c r="B279" s="45"/>
      <c r="C279" s="10"/>
      <c r="D279" s="2"/>
      <c r="E279" s="30"/>
      <c r="F279" s="42" t="str">
        <f>IF(C279="","",IF(ENTRADA!$F$13="","ERROR",DATEDIF(Tabla7[[#This Row],[FECHA
NACIMIENTO  ]],ENTRADA!$F$13,"y")))</f>
        <v/>
      </c>
      <c r="G279" s="8"/>
      <c r="H279" s="3"/>
      <c r="I279" s="144" t="str">
        <f t="shared" si="8"/>
        <v/>
      </c>
      <c r="J279" s="6"/>
      <c r="K279" s="10"/>
      <c r="L279" s="10"/>
      <c r="M279" s="3">
        <f t="shared" si="9"/>
        <v>0</v>
      </c>
    </row>
    <row r="280" spans="1:13" ht="24.95" customHeight="1">
      <c r="A280" s="80"/>
      <c r="B280" s="45"/>
      <c r="C280" s="10"/>
      <c r="D280" s="2"/>
      <c r="E280" s="30"/>
      <c r="F280" s="42" t="str">
        <f>IF(C280="","",IF(ENTRADA!$F$13="","ERROR",DATEDIF(Tabla7[[#This Row],[FECHA
NACIMIENTO  ]],ENTRADA!$F$13,"y")))</f>
        <v/>
      </c>
      <c r="G280" s="8"/>
      <c r="H280" s="3"/>
      <c r="I280" s="144" t="str">
        <f t="shared" si="8"/>
        <v/>
      </c>
      <c r="J280" s="6"/>
      <c r="K280" s="10"/>
      <c r="L280" s="10"/>
      <c r="M280" s="3">
        <f t="shared" si="9"/>
        <v>0</v>
      </c>
    </row>
    <row r="281" spans="1:13" ht="24.95" customHeight="1">
      <c r="A281" s="80"/>
      <c r="B281" s="45"/>
      <c r="C281" s="10"/>
      <c r="D281" s="2"/>
      <c r="E281" s="30"/>
      <c r="F281" s="42" t="str">
        <f>IF(C281="","",IF(ENTRADA!$F$13="","ERROR",DATEDIF(Tabla7[[#This Row],[FECHA
NACIMIENTO  ]],ENTRADA!$F$13,"y")))</f>
        <v/>
      </c>
      <c r="G281" s="8"/>
      <c r="H281" s="3"/>
      <c r="I281" s="144" t="str">
        <f t="shared" si="8"/>
        <v/>
      </c>
      <c r="J281" s="6"/>
      <c r="K281" s="10"/>
      <c r="L281" s="10"/>
      <c r="M281" s="3">
        <f t="shared" si="9"/>
        <v>0</v>
      </c>
    </row>
    <row r="282" spans="1:13" ht="24.95" customHeight="1">
      <c r="A282" s="80"/>
      <c r="B282" s="45"/>
      <c r="C282" s="10"/>
      <c r="D282" s="2"/>
      <c r="E282" s="30"/>
      <c r="F282" s="42" t="str">
        <f>IF(C282="","",IF(ENTRADA!$F$13="","ERROR",DATEDIF(Tabla7[[#This Row],[FECHA
NACIMIENTO  ]],ENTRADA!$F$13,"y")))</f>
        <v/>
      </c>
      <c r="G282" s="8"/>
      <c r="H282" s="3"/>
      <c r="I282" s="144" t="str">
        <f t="shared" si="8"/>
        <v/>
      </c>
      <c r="J282" s="6"/>
      <c r="K282" s="10"/>
      <c r="L282" s="10"/>
      <c r="M282" s="3">
        <f t="shared" si="9"/>
        <v>0</v>
      </c>
    </row>
    <row r="283" spans="1:13" ht="24.95" customHeight="1">
      <c r="A283" s="80"/>
      <c r="B283" s="45"/>
      <c r="C283" s="10"/>
      <c r="D283" s="2"/>
      <c r="E283" s="30"/>
      <c r="F283" s="42" t="str">
        <f>IF(C283="","",IF(ENTRADA!$F$13="","ERROR",DATEDIF(Tabla7[[#This Row],[FECHA
NACIMIENTO  ]],ENTRADA!$F$13,"y")))</f>
        <v/>
      </c>
      <c r="G283" s="8"/>
      <c r="H283" s="3"/>
      <c r="I283" s="144" t="str">
        <f t="shared" si="8"/>
        <v/>
      </c>
      <c r="J283" s="6"/>
      <c r="K283" s="10"/>
      <c r="L283" s="10"/>
      <c r="M283" s="3">
        <f t="shared" si="9"/>
        <v>0</v>
      </c>
    </row>
    <row r="284" spans="1:13" ht="24.95" customHeight="1">
      <c r="A284" s="80"/>
      <c r="B284" s="45"/>
      <c r="C284" s="10"/>
      <c r="D284" s="2"/>
      <c r="E284" s="30"/>
      <c r="F284" s="42" t="str">
        <f>IF(C284="","",IF(ENTRADA!$F$13="","ERROR",DATEDIF(Tabla7[[#This Row],[FECHA
NACIMIENTO  ]],ENTRADA!$F$13,"y")))</f>
        <v/>
      </c>
      <c r="G284" s="8"/>
      <c r="H284" s="3"/>
      <c r="I284" s="144" t="str">
        <f t="shared" si="8"/>
        <v/>
      </c>
      <c r="J284" s="6"/>
      <c r="K284" s="10"/>
      <c r="L284" s="10"/>
      <c r="M284" s="3">
        <f t="shared" si="9"/>
        <v>0</v>
      </c>
    </row>
    <row r="285" spans="1:13" ht="24.95" customHeight="1">
      <c r="A285" s="80"/>
      <c r="B285" s="45"/>
      <c r="C285" s="10"/>
      <c r="D285" s="2"/>
      <c r="E285" s="30"/>
      <c r="F285" s="42" t="str">
        <f>IF(C285="","",IF(ENTRADA!$F$13="","ERROR",DATEDIF(Tabla7[[#This Row],[FECHA
NACIMIENTO  ]],ENTRADA!$F$13,"y")))</f>
        <v/>
      </c>
      <c r="G285" s="8"/>
      <c r="H285" s="3"/>
      <c r="I285" s="144" t="str">
        <f t="shared" si="8"/>
        <v/>
      </c>
      <c r="J285" s="6"/>
      <c r="K285" s="10"/>
      <c r="L285" s="10"/>
      <c r="M285" s="3">
        <f t="shared" si="9"/>
        <v>0</v>
      </c>
    </row>
    <row r="286" spans="1:13" ht="24.95" customHeight="1">
      <c r="A286" s="80"/>
      <c r="B286" s="45"/>
      <c r="C286" s="10"/>
      <c r="D286" s="2"/>
      <c r="E286" s="30"/>
      <c r="F286" s="42" t="str">
        <f>IF(C286="","",IF(ENTRADA!$F$13="","ERROR",DATEDIF(Tabla7[[#This Row],[FECHA
NACIMIENTO  ]],ENTRADA!$F$13,"y")))</f>
        <v/>
      </c>
      <c r="G286" s="8"/>
      <c r="H286" s="3"/>
      <c r="I286" s="144" t="str">
        <f t="shared" si="8"/>
        <v/>
      </c>
      <c r="J286" s="6"/>
      <c r="K286" s="10"/>
      <c r="L286" s="10"/>
      <c r="M286" s="3">
        <f t="shared" si="9"/>
        <v>0</v>
      </c>
    </row>
    <row r="287" spans="1:13" ht="24.95" customHeight="1">
      <c r="A287" s="80"/>
      <c r="B287" s="45"/>
      <c r="C287" s="10"/>
      <c r="D287" s="2"/>
      <c r="E287" s="30"/>
      <c r="F287" s="42" t="str">
        <f>IF(C287="","",IF(ENTRADA!$F$13="","ERROR",DATEDIF(Tabla7[[#This Row],[FECHA
NACIMIENTO  ]],ENTRADA!$F$13,"y")))</f>
        <v/>
      </c>
      <c r="G287" s="8"/>
      <c r="H287" s="3"/>
      <c r="I287" s="144" t="str">
        <f t="shared" si="8"/>
        <v/>
      </c>
      <c r="J287" s="6"/>
      <c r="K287" s="10"/>
      <c r="L287" s="10"/>
      <c r="M287" s="3">
        <f t="shared" si="9"/>
        <v>0</v>
      </c>
    </row>
    <row r="288" spans="1:13" ht="24.95" customHeight="1">
      <c r="A288" s="80"/>
      <c r="B288" s="45"/>
      <c r="C288" s="10"/>
      <c r="D288" s="2"/>
      <c r="E288" s="30"/>
      <c r="F288" s="42" t="str">
        <f>IF(C288="","",IF(ENTRADA!$F$13="","ERROR",DATEDIF(Tabla7[[#This Row],[FECHA
NACIMIENTO  ]],ENTRADA!$F$13,"y")))</f>
        <v/>
      </c>
      <c r="G288" s="8"/>
      <c r="H288" s="3"/>
      <c r="I288" s="144" t="str">
        <f t="shared" si="8"/>
        <v/>
      </c>
      <c r="J288" s="6"/>
      <c r="K288" s="10"/>
      <c r="L288" s="10"/>
      <c r="M288" s="3">
        <f t="shared" si="9"/>
        <v>0</v>
      </c>
    </row>
    <row r="289" spans="1:13" ht="24.95" customHeight="1">
      <c r="A289" s="80"/>
      <c r="B289" s="45"/>
      <c r="C289" s="10"/>
      <c r="D289" s="2"/>
      <c r="E289" s="30"/>
      <c r="F289" s="42" t="str">
        <f>IF(C289="","",IF(ENTRADA!$F$13="","ERROR",DATEDIF(Tabla7[[#This Row],[FECHA
NACIMIENTO  ]],ENTRADA!$F$13,"y")))</f>
        <v/>
      </c>
      <c r="G289" s="8"/>
      <c r="H289" s="3"/>
      <c r="I289" s="144" t="str">
        <f t="shared" si="8"/>
        <v/>
      </c>
      <c r="J289" s="6"/>
      <c r="K289" s="10"/>
      <c r="L289" s="10"/>
      <c r="M289" s="3">
        <f t="shared" si="9"/>
        <v>0</v>
      </c>
    </row>
    <row r="290" spans="1:13" ht="24.95" customHeight="1">
      <c r="A290" s="80"/>
      <c r="B290" s="45"/>
      <c r="C290" s="10"/>
      <c r="D290" s="2"/>
      <c r="E290" s="30"/>
      <c r="F290" s="42" t="str">
        <f>IF(C290="","",IF(ENTRADA!$F$13="","ERROR",DATEDIF(Tabla7[[#This Row],[FECHA
NACIMIENTO  ]],ENTRADA!$F$13,"y")))</f>
        <v/>
      </c>
      <c r="G290" s="8"/>
      <c r="H290" s="3"/>
      <c r="I290" s="144" t="str">
        <f t="shared" si="8"/>
        <v/>
      </c>
      <c r="J290" s="6"/>
      <c r="K290" s="10"/>
      <c r="L290" s="10"/>
      <c r="M290" s="3">
        <f t="shared" si="9"/>
        <v>0</v>
      </c>
    </row>
    <row r="291" spans="1:13" ht="24.95" customHeight="1">
      <c r="A291" s="80"/>
      <c r="B291" s="45"/>
      <c r="C291" s="10"/>
      <c r="D291" s="2"/>
      <c r="E291" s="30"/>
      <c r="F291" s="42" t="str">
        <f>IF(C291="","",IF(ENTRADA!$F$13="","ERROR",DATEDIF(Tabla7[[#This Row],[FECHA
NACIMIENTO  ]],ENTRADA!$F$13,"y")))</f>
        <v/>
      </c>
      <c r="G291" s="8"/>
      <c r="H291" s="3"/>
      <c r="I291" s="144" t="str">
        <f t="shared" si="8"/>
        <v/>
      </c>
      <c r="J291" s="6"/>
      <c r="K291" s="10"/>
      <c r="L291" s="10"/>
      <c r="M291" s="3">
        <f t="shared" si="9"/>
        <v>0</v>
      </c>
    </row>
    <row r="292" spans="1:13" ht="24.95" customHeight="1">
      <c r="A292" s="80"/>
      <c r="B292" s="45"/>
      <c r="C292" s="10"/>
      <c r="D292" s="2"/>
      <c r="E292" s="30"/>
      <c r="F292" s="42" t="str">
        <f>IF(C292="","",IF(ENTRADA!$F$13="","ERROR",DATEDIF(Tabla7[[#This Row],[FECHA
NACIMIENTO  ]],ENTRADA!$F$13,"y")))</f>
        <v/>
      </c>
      <c r="G292" s="8"/>
      <c r="H292" s="3"/>
      <c r="I292" s="144" t="str">
        <f t="shared" si="8"/>
        <v/>
      </c>
      <c r="J292" s="6"/>
      <c r="K292" s="10"/>
      <c r="L292" s="10"/>
      <c r="M292" s="3">
        <f t="shared" si="9"/>
        <v>0</v>
      </c>
    </row>
    <row r="293" spans="1:13" ht="24.95" customHeight="1">
      <c r="A293" s="80"/>
      <c r="B293" s="45"/>
      <c r="C293" s="10"/>
      <c r="D293" s="2"/>
      <c r="E293" s="30"/>
      <c r="F293" s="42" t="str">
        <f>IF(C293="","",IF(ENTRADA!$F$13="","ERROR",DATEDIF(Tabla7[[#This Row],[FECHA
NACIMIENTO  ]],ENTRADA!$F$13,"y")))</f>
        <v/>
      </c>
      <c r="G293" s="8"/>
      <c r="H293" s="3"/>
      <c r="I293" s="144" t="str">
        <f t="shared" si="8"/>
        <v/>
      </c>
      <c r="J293" s="6"/>
      <c r="K293" s="10"/>
      <c r="L293" s="10"/>
      <c r="M293" s="3">
        <f t="shared" si="9"/>
        <v>0</v>
      </c>
    </row>
    <row r="294" spans="1:13" ht="24.95" customHeight="1">
      <c r="A294" s="80"/>
      <c r="B294" s="45"/>
      <c r="C294" s="10"/>
      <c r="D294" s="2"/>
      <c r="E294" s="30"/>
      <c r="F294" s="42" t="str">
        <f>IF(C294="","",IF(ENTRADA!$F$13="","ERROR",DATEDIF(Tabla7[[#This Row],[FECHA
NACIMIENTO  ]],ENTRADA!$F$13,"y")))</f>
        <v/>
      </c>
      <c r="G294" s="8"/>
      <c r="H294" s="3"/>
      <c r="I294" s="144" t="str">
        <f t="shared" si="8"/>
        <v/>
      </c>
      <c r="J294" s="6"/>
      <c r="K294" s="10"/>
      <c r="L294" s="10"/>
      <c r="M294" s="3">
        <f t="shared" si="9"/>
        <v>0</v>
      </c>
    </row>
    <row r="295" spans="1:13" ht="24.95" customHeight="1">
      <c r="A295" s="80"/>
      <c r="B295" s="45"/>
      <c r="C295" s="10"/>
      <c r="D295" s="2"/>
      <c r="E295" s="30"/>
      <c r="F295" s="42" t="str">
        <f>IF(C295="","",IF(ENTRADA!$F$13="","ERROR",DATEDIF(Tabla7[[#This Row],[FECHA
NACIMIENTO  ]],ENTRADA!$F$13,"y")))</f>
        <v/>
      </c>
      <c r="G295" s="8"/>
      <c r="H295" s="3"/>
      <c r="I295" s="144" t="str">
        <f t="shared" si="8"/>
        <v/>
      </c>
      <c r="J295" s="6"/>
      <c r="K295" s="10"/>
      <c r="L295" s="10"/>
      <c r="M295" s="3">
        <f t="shared" si="9"/>
        <v>0</v>
      </c>
    </row>
    <row r="296" spans="1:13" ht="24.95" customHeight="1">
      <c r="A296" s="80"/>
      <c r="B296" s="45"/>
      <c r="C296" s="10"/>
      <c r="D296" s="2"/>
      <c r="E296" s="30"/>
      <c r="F296" s="42" t="str">
        <f>IF(C296="","",IF(ENTRADA!$F$13="","ERROR",DATEDIF(Tabla7[[#This Row],[FECHA
NACIMIENTO  ]],ENTRADA!$F$13,"y")))</f>
        <v/>
      </c>
      <c r="G296" s="8"/>
      <c r="H296" s="3"/>
      <c r="I296" s="144" t="str">
        <f t="shared" si="8"/>
        <v/>
      </c>
      <c r="J296" s="6"/>
      <c r="K296" s="10"/>
      <c r="L296" s="10"/>
      <c r="M296" s="3">
        <f t="shared" si="9"/>
        <v>0</v>
      </c>
    </row>
    <row r="297" spans="1:13" ht="24.95" customHeight="1">
      <c r="A297" s="80"/>
      <c r="B297" s="45"/>
      <c r="C297" s="10"/>
      <c r="D297" s="2"/>
      <c r="E297" s="30"/>
      <c r="F297" s="42" t="str">
        <f>IF(C297="","",IF(ENTRADA!$F$13="","ERROR",DATEDIF(Tabla7[[#This Row],[FECHA
NACIMIENTO  ]],ENTRADA!$F$13,"y")))</f>
        <v/>
      </c>
      <c r="G297" s="8"/>
      <c r="H297" s="3"/>
      <c r="I297" s="144" t="str">
        <f t="shared" si="8"/>
        <v/>
      </c>
      <c r="J297" s="6"/>
      <c r="K297" s="10"/>
      <c r="L297" s="10"/>
      <c r="M297" s="3">
        <f t="shared" si="9"/>
        <v>0</v>
      </c>
    </row>
    <row r="298" spans="1:13" ht="24.95" customHeight="1">
      <c r="A298" s="80"/>
      <c r="B298" s="45"/>
      <c r="C298" s="10"/>
      <c r="D298" s="2"/>
      <c r="E298" s="30"/>
      <c r="F298" s="42" t="str">
        <f>IF(C298="","",IF(ENTRADA!$F$13="","ERROR",DATEDIF(Tabla7[[#This Row],[FECHA
NACIMIENTO  ]],ENTRADA!$F$13,"y")))</f>
        <v/>
      </c>
      <c r="G298" s="8"/>
      <c r="H298" s="3"/>
      <c r="I298" s="144" t="str">
        <f t="shared" si="8"/>
        <v/>
      </c>
      <c r="J298" s="6"/>
      <c r="K298" s="10"/>
      <c r="L298" s="10"/>
      <c r="M298" s="3">
        <f t="shared" si="9"/>
        <v>0</v>
      </c>
    </row>
    <row r="299" spans="1:13" ht="24.95" customHeight="1">
      <c r="A299" s="80"/>
      <c r="B299" s="45"/>
      <c r="C299" s="10"/>
      <c r="D299" s="2"/>
      <c r="E299" s="30"/>
      <c r="F299" s="42" t="str">
        <f>IF(C299="","",IF(ENTRADA!$F$13="","ERROR",DATEDIF(Tabla7[[#This Row],[FECHA
NACIMIENTO  ]],ENTRADA!$F$13,"y")))</f>
        <v/>
      </c>
      <c r="G299" s="8"/>
      <c r="H299" s="3"/>
      <c r="I299" s="144" t="str">
        <f t="shared" si="8"/>
        <v/>
      </c>
      <c r="J299" s="6"/>
      <c r="K299" s="10"/>
      <c r="L299" s="10"/>
      <c r="M299" s="3">
        <f t="shared" si="9"/>
        <v>0</v>
      </c>
    </row>
    <row r="300" spans="1:13" ht="24.95" customHeight="1">
      <c r="A300" s="80"/>
      <c r="B300" s="45"/>
      <c r="C300" s="10"/>
      <c r="D300" s="2"/>
      <c r="E300" s="30"/>
      <c r="F300" s="42" t="str">
        <f>IF(C300="","",IF(ENTRADA!$F$13="","ERROR",DATEDIF(Tabla7[[#This Row],[FECHA
NACIMIENTO  ]],ENTRADA!$F$13,"y")))</f>
        <v/>
      </c>
      <c r="G300" s="8"/>
      <c r="H300" s="3"/>
      <c r="I300" s="144" t="str">
        <f t="shared" si="8"/>
        <v/>
      </c>
      <c r="J300" s="6"/>
      <c r="K300" s="10"/>
      <c r="L300" s="10"/>
      <c r="M300" s="3">
        <f t="shared" si="9"/>
        <v>0</v>
      </c>
    </row>
    <row r="301" spans="1:13" ht="24.95" customHeight="1">
      <c r="A301" s="80"/>
      <c r="B301" s="45"/>
      <c r="C301" s="10"/>
      <c r="D301" s="2"/>
      <c r="E301" s="30"/>
      <c r="F301" s="42" t="str">
        <f>IF(C301="","",IF(ENTRADA!$F$13="","ERROR",DATEDIF(Tabla7[[#This Row],[FECHA
NACIMIENTO  ]],ENTRADA!$F$13,"y")))</f>
        <v/>
      </c>
      <c r="G301" s="8"/>
      <c r="H301" s="3"/>
      <c r="I301" s="144" t="str">
        <f t="shared" si="8"/>
        <v/>
      </c>
      <c r="J301" s="6"/>
      <c r="K301" s="10"/>
      <c r="L301" s="10"/>
      <c r="M301" s="3">
        <f t="shared" si="9"/>
        <v>0</v>
      </c>
    </row>
    <row r="302" spans="1:13" ht="24.95" customHeight="1">
      <c r="A302" s="80"/>
      <c r="B302" s="45"/>
      <c r="C302" s="10"/>
      <c r="D302" s="2"/>
      <c r="E302" s="30"/>
      <c r="F302" s="42" t="str">
        <f>IF(C302="","",IF(ENTRADA!$F$13="","ERROR",DATEDIF(Tabla7[[#This Row],[FECHA
NACIMIENTO  ]],ENTRADA!$F$13,"y")))</f>
        <v/>
      </c>
      <c r="G302" s="8"/>
      <c r="H302" s="3"/>
      <c r="I302" s="144" t="str">
        <f t="shared" si="8"/>
        <v/>
      </c>
      <c r="J302" s="6"/>
      <c r="K302" s="10"/>
      <c r="L302" s="10"/>
      <c r="M302" s="3">
        <f t="shared" si="9"/>
        <v>0</v>
      </c>
    </row>
    <row r="303" spans="1:13" ht="24.95" customHeight="1">
      <c r="A303" s="80"/>
      <c r="B303" s="45"/>
      <c r="C303" s="10"/>
      <c r="D303" s="2"/>
      <c r="E303" s="30"/>
      <c r="F303" s="42" t="str">
        <f>IF(C303="","",IF(ENTRADA!$F$13="","ERROR",DATEDIF(Tabla7[[#This Row],[FECHA
NACIMIENTO  ]],ENTRADA!$F$13,"y")))</f>
        <v/>
      </c>
      <c r="G303" s="8"/>
      <c r="H303" s="3"/>
      <c r="I303" s="144" t="str">
        <f t="shared" si="8"/>
        <v/>
      </c>
      <c r="J303" s="6"/>
      <c r="K303" s="10"/>
      <c r="L303" s="10"/>
      <c r="M303" s="3">
        <f t="shared" si="9"/>
        <v>0</v>
      </c>
    </row>
    <row r="304" spans="1:13" ht="24.95" customHeight="1">
      <c r="A304" s="80"/>
      <c r="B304" s="45"/>
      <c r="C304" s="10"/>
      <c r="D304" s="2"/>
      <c r="E304" s="30"/>
      <c r="F304" s="42" t="str">
        <f>IF(C304="","",IF(ENTRADA!$F$13="","ERROR",DATEDIF(Tabla7[[#This Row],[FECHA
NACIMIENTO  ]],ENTRADA!$F$13,"y")))</f>
        <v/>
      </c>
      <c r="G304" s="8"/>
      <c r="H304" s="3"/>
      <c r="I304" s="144" t="str">
        <f t="shared" si="8"/>
        <v/>
      </c>
      <c r="J304" s="6"/>
      <c r="K304" s="10"/>
      <c r="L304" s="10"/>
      <c r="M304" s="3">
        <f t="shared" si="9"/>
        <v>0</v>
      </c>
    </row>
    <row r="305" spans="1:13" ht="24.95" customHeight="1">
      <c r="A305" s="80"/>
      <c r="B305" s="45"/>
      <c r="C305" s="10"/>
      <c r="D305" s="2"/>
      <c r="E305" s="30"/>
      <c r="F305" s="42" t="str">
        <f>IF(C305="","",IF(ENTRADA!$F$13="","ERROR",DATEDIF(Tabla7[[#This Row],[FECHA
NACIMIENTO  ]],ENTRADA!$F$13,"y")))</f>
        <v/>
      </c>
      <c r="G305" s="8"/>
      <c r="H305" s="3"/>
      <c r="I305" s="144" t="str">
        <f t="shared" si="8"/>
        <v/>
      </c>
      <c r="J305" s="6"/>
      <c r="K305" s="10"/>
      <c r="L305" s="10"/>
      <c r="M305" s="3">
        <f t="shared" si="9"/>
        <v>0</v>
      </c>
    </row>
    <row r="306" spans="1:13" ht="24.95" customHeight="1">
      <c r="A306" s="80"/>
      <c r="B306" s="45"/>
      <c r="C306" s="10"/>
      <c r="D306" s="2"/>
      <c r="E306" s="30"/>
      <c r="F306" s="42" t="str">
        <f>IF(C306="","",IF(ENTRADA!$F$13="","ERROR",DATEDIF(Tabla7[[#This Row],[FECHA
NACIMIENTO  ]],ENTRADA!$F$13,"y")))</f>
        <v/>
      </c>
      <c r="G306" s="8"/>
      <c r="H306" s="3"/>
      <c r="I306" s="144" t="str">
        <f t="shared" si="8"/>
        <v/>
      </c>
      <c r="J306" s="6"/>
      <c r="K306" s="10"/>
      <c r="L306" s="10"/>
      <c r="M306" s="3">
        <f t="shared" si="9"/>
        <v>0</v>
      </c>
    </row>
    <row r="307" spans="1:13" ht="24.95" customHeight="1">
      <c r="A307" s="80"/>
      <c r="B307" s="45"/>
      <c r="C307" s="10"/>
      <c r="D307" s="2"/>
      <c r="E307" s="30"/>
      <c r="F307" s="42" t="str">
        <f>IF(C307="","",IF(ENTRADA!$F$13="","ERROR",DATEDIF(Tabla7[[#This Row],[FECHA
NACIMIENTO  ]],ENTRADA!$F$13,"y")))</f>
        <v/>
      </c>
      <c r="G307" s="8"/>
      <c r="H307" s="3"/>
      <c r="I307" s="144" t="str">
        <f t="shared" si="8"/>
        <v/>
      </c>
      <c r="J307" s="6"/>
      <c r="K307" s="10"/>
      <c r="L307" s="10"/>
      <c r="M307" s="3">
        <f t="shared" si="9"/>
        <v>0</v>
      </c>
    </row>
    <row r="308" spans="1:13" ht="24.95" customHeight="1">
      <c r="A308" s="80"/>
      <c r="B308" s="45"/>
      <c r="C308" s="10"/>
      <c r="D308" s="2"/>
      <c r="E308" s="30"/>
      <c r="F308" s="42" t="str">
        <f>IF(C308="","",IF(ENTRADA!$F$13="","ERROR",DATEDIF(Tabla7[[#This Row],[FECHA
NACIMIENTO  ]],ENTRADA!$F$13,"y")))</f>
        <v/>
      </c>
      <c r="G308" s="8"/>
      <c r="H308" s="3"/>
      <c r="I308" s="144" t="str">
        <f t="shared" si="8"/>
        <v/>
      </c>
      <c r="J308" s="6"/>
      <c r="K308" s="10"/>
      <c r="L308" s="10"/>
      <c r="M308" s="3">
        <f t="shared" si="9"/>
        <v>0</v>
      </c>
    </row>
    <row r="309" spans="1:13" ht="24.95" customHeight="1">
      <c r="A309" s="80"/>
      <c r="B309" s="45"/>
      <c r="C309" s="10"/>
      <c r="D309" s="2"/>
      <c r="E309" s="30"/>
      <c r="F309" s="42" t="str">
        <f>IF(C309="","",IF(ENTRADA!$F$13="","ERROR",DATEDIF(Tabla7[[#This Row],[FECHA
NACIMIENTO  ]],ENTRADA!$F$13,"y")))</f>
        <v/>
      </c>
      <c r="G309" s="8"/>
      <c r="H309" s="3"/>
      <c r="I309" s="144" t="str">
        <f t="shared" si="8"/>
        <v/>
      </c>
      <c r="J309" s="6"/>
      <c r="K309" s="10"/>
      <c r="L309" s="10"/>
      <c r="M309" s="3">
        <f t="shared" si="9"/>
        <v>0</v>
      </c>
    </row>
    <row r="310" spans="1:13" ht="24.95" customHeight="1">
      <c r="A310" s="80"/>
      <c r="B310" s="45"/>
      <c r="C310" s="10"/>
      <c r="D310" s="2"/>
      <c r="E310" s="30"/>
      <c r="F310" s="42" t="str">
        <f>IF(C310="","",IF(ENTRADA!$F$13="","ERROR",DATEDIF(Tabla7[[#This Row],[FECHA
NACIMIENTO  ]],ENTRADA!$F$13,"y")))</f>
        <v/>
      </c>
      <c r="G310" s="8"/>
      <c r="H310" s="3"/>
      <c r="I310" s="144" t="str">
        <f t="shared" si="8"/>
        <v/>
      </c>
      <c r="J310" s="6"/>
      <c r="K310" s="10"/>
      <c r="L310" s="10"/>
      <c r="M310" s="3">
        <f t="shared" si="9"/>
        <v>0</v>
      </c>
    </row>
    <row r="311" spans="1:13" ht="24.95" customHeight="1">
      <c r="A311" s="80"/>
      <c r="B311" s="45"/>
      <c r="C311" s="10"/>
      <c r="D311" s="2"/>
      <c r="E311" s="30"/>
      <c r="F311" s="42" t="str">
        <f>IF(C311="","",IF(ENTRADA!$F$13="","ERROR",DATEDIF(Tabla7[[#This Row],[FECHA
NACIMIENTO  ]],ENTRADA!$F$13,"y")))</f>
        <v/>
      </c>
      <c r="G311" s="8"/>
      <c r="H311" s="3"/>
      <c r="I311" s="144" t="str">
        <f t="shared" si="8"/>
        <v/>
      </c>
      <c r="J311" s="6"/>
      <c r="K311" s="10"/>
      <c r="L311" s="10"/>
      <c r="M311" s="3">
        <f t="shared" si="9"/>
        <v>0</v>
      </c>
    </row>
    <row r="312" spans="1:13" ht="24.95" customHeight="1">
      <c r="A312" s="80"/>
      <c r="B312" s="45"/>
      <c r="C312" s="10"/>
      <c r="D312" s="2"/>
      <c r="E312" s="30"/>
      <c r="F312" s="42" t="str">
        <f>IF(C312="","",IF(ENTRADA!$F$13="","ERROR",DATEDIF(Tabla7[[#This Row],[FECHA
NACIMIENTO  ]],ENTRADA!$F$13,"y")))</f>
        <v/>
      </c>
      <c r="G312" s="8"/>
      <c r="H312" s="3"/>
      <c r="I312" s="144" t="str">
        <f t="shared" si="8"/>
        <v/>
      </c>
      <c r="J312" s="6"/>
      <c r="K312" s="10"/>
      <c r="L312" s="10"/>
      <c r="M312" s="3">
        <f t="shared" si="9"/>
        <v>0</v>
      </c>
    </row>
    <row r="313" spans="1:13" ht="24.95" customHeight="1">
      <c r="A313" s="80"/>
      <c r="B313" s="45"/>
      <c r="C313" s="10"/>
      <c r="D313" s="2"/>
      <c r="E313" s="30"/>
      <c r="F313" s="42" t="str">
        <f>IF(C313="","",IF(ENTRADA!$F$13="","ERROR",DATEDIF(Tabla7[[#This Row],[FECHA
NACIMIENTO  ]],ENTRADA!$F$13,"y")))</f>
        <v/>
      </c>
      <c r="G313" s="8"/>
      <c r="H313" s="3"/>
      <c r="I313" s="144" t="str">
        <f t="shared" si="8"/>
        <v/>
      </c>
      <c r="J313" s="6"/>
      <c r="K313" s="10"/>
      <c r="L313" s="10"/>
      <c r="M313" s="3">
        <f t="shared" si="9"/>
        <v>0</v>
      </c>
    </row>
    <row r="314" spans="1:13" ht="24.95" customHeight="1">
      <c r="A314" s="80"/>
      <c r="B314" s="45"/>
      <c r="C314" s="10"/>
      <c r="D314" s="2"/>
      <c r="E314" s="30"/>
      <c r="F314" s="42" t="str">
        <f>IF(C314="","",IF(ENTRADA!$F$13="","ERROR",DATEDIF(Tabla7[[#This Row],[FECHA
NACIMIENTO  ]],ENTRADA!$F$13,"y")))</f>
        <v/>
      </c>
      <c r="G314" s="8"/>
      <c r="H314" s="3"/>
      <c r="I314" s="144" t="str">
        <f t="shared" si="8"/>
        <v/>
      </c>
      <c r="J314" s="6"/>
      <c r="K314" s="10"/>
      <c r="L314" s="10"/>
      <c r="M314" s="3">
        <f t="shared" si="9"/>
        <v>0</v>
      </c>
    </row>
    <row r="315" spans="1:13" ht="24.95" customHeight="1">
      <c r="A315" s="80"/>
      <c r="B315" s="45"/>
      <c r="C315" s="10"/>
      <c r="D315" s="2"/>
      <c r="E315" s="30"/>
      <c r="F315" s="42" t="str">
        <f>IF(C315="","",IF(ENTRADA!$F$13="","ERROR",DATEDIF(Tabla7[[#This Row],[FECHA
NACIMIENTO  ]],ENTRADA!$F$13,"y")))</f>
        <v/>
      </c>
      <c r="G315" s="8"/>
      <c r="H315" s="3"/>
      <c r="I315" s="144" t="str">
        <f t="shared" si="8"/>
        <v/>
      </c>
      <c r="J315" s="6"/>
      <c r="K315" s="10"/>
      <c r="L315" s="10"/>
      <c r="M315" s="3">
        <f t="shared" si="9"/>
        <v>0</v>
      </c>
    </row>
    <row r="316" spans="1:13" ht="24.95" customHeight="1">
      <c r="A316" s="80"/>
      <c r="B316" s="45"/>
      <c r="C316" s="10"/>
      <c r="D316" s="2"/>
      <c r="E316" s="30"/>
      <c r="F316" s="42" t="str">
        <f>IF(C316="","",IF(ENTRADA!$F$13="","ERROR",DATEDIF(Tabla7[[#This Row],[FECHA
NACIMIENTO  ]],ENTRADA!$F$13,"y")))</f>
        <v/>
      </c>
      <c r="G316" s="8"/>
      <c r="H316" s="3"/>
      <c r="I316" s="144" t="str">
        <f t="shared" si="8"/>
        <v/>
      </c>
      <c r="J316" s="6"/>
      <c r="K316" s="10"/>
      <c r="L316" s="10"/>
      <c r="M316" s="3">
        <f t="shared" si="9"/>
        <v>0</v>
      </c>
    </row>
    <row r="317" spans="1:13" ht="24.95" customHeight="1">
      <c r="A317" s="80"/>
      <c r="B317" s="45"/>
      <c r="C317" s="10"/>
      <c r="D317" s="2"/>
      <c r="E317" s="30"/>
      <c r="F317" s="42" t="str">
        <f>IF(C317="","",IF(ENTRADA!$F$13="","ERROR",DATEDIF(Tabla7[[#This Row],[FECHA
NACIMIENTO  ]],ENTRADA!$F$13,"y")))</f>
        <v/>
      </c>
      <c r="G317" s="8"/>
      <c r="H317" s="3"/>
      <c r="I317" s="144" t="str">
        <f t="shared" si="8"/>
        <v/>
      </c>
      <c r="J317" s="6"/>
      <c r="K317" s="10"/>
      <c r="L317" s="10"/>
      <c r="M317" s="3">
        <f t="shared" si="9"/>
        <v>0</v>
      </c>
    </row>
    <row r="318" spans="1:13" ht="24.95" customHeight="1">
      <c r="A318" s="80"/>
      <c r="B318" s="45"/>
      <c r="C318" s="10"/>
      <c r="D318" s="2"/>
      <c r="E318" s="30"/>
      <c r="F318" s="42" t="str">
        <f>IF(C318="","",IF(ENTRADA!$F$13="","ERROR",DATEDIF(Tabla7[[#This Row],[FECHA
NACIMIENTO  ]],ENTRADA!$F$13,"y")))</f>
        <v/>
      </c>
      <c r="G318" s="8"/>
      <c r="H318" s="3"/>
      <c r="I318" s="144" t="str">
        <f t="shared" si="8"/>
        <v/>
      </c>
      <c r="J318" s="6"/>
      <c r="K318" s="10"/>
      <c r="L318" s="10"/>
      <c r="M318" s="3">
        <f t="shared" si="9"/>
        <v>0</v>
      </c>
    </row>
    <row r="319" spans="1:13" ht="24.95" customHeight="1">
      <c r="A319" s="80"/>
      <c r="B319" s="45"/>
      <c r="C319" s="10"/>
      <c r="D319" s="2"/>
      <c r="E319" s="30"/>
      <c r="F319" s="42" t="str">
        <f>IF(C319="","",IF(ENTRADA!$F$13="","ERROR",DATEDIF(Tabla7[[#This Row],[FECHA
NACIMIENTO  ]],ENTRADA!$F$13,"y")))</f>
        <v/>
      </c>
      <c r="G319" s="8"/>
      <c r="H319" s="3"/>
      <c r="I319" s="144" t="str">
        <f t="shared" si="8"/>
        <v/>
      </c>
      <c r="J319" s="6"/>
      <c r="K319" s="10"/>
      <c r="L319" s="10"/>
      <c r="M319" s="3">
        <f t="shared" si="9"/>
        <v>0</v>
      </c>
    </row>
    <row r="320" spans="1:13" ht="24.95" customHeight="1">
      <c r="A320" s="80"/>
      <c r="B320" s="45"/>
      <c r="C320" s="10"/>
      <c r="D320" s="2"/>
      <c r="E320" s="30"/>
      <c r="F320" s="42" t="str">
        <f>IF(C320="","",IF(ENTRADA!$F$13="","ERROR",DATEDIF(Tabla7[[#This Row],[FECHA
NACIMIENTO  ]],ENTRADA!$F$13,"y")))</f>
        <v/>
      </c>
      <c r="G320" s="8"/>
      <c r="H320" s="3"/>
      <c r="I320" s="144" t="str">
        <f t="shared" si="8"/>
        <v/>
      </c>
      <c r="J320" s="6"/>
      <c r="K320" s="10"/>
      <c r="L320" s="10"/>
      <c r="M320" s="3">
        <f t="shared" si="9"/>
        <v>0</v>
      </c>
    </row>
    <row r="321" spans="1:13" ht="24.95" customHeight="1">
      <c r="A321" s="80"/>
      <c r="B321" s="45"/>
      <c r="C321" s="10"/>
      <c r="D321" s="2"/>
      <c r="E321" s="30"/>
      <c r="F321" s="42" t="str">
        <f>IF(C321="","",IF(ENTRADA!$F$13="","ERROR",DATEDIF(Tabla7[[#This Row],[FECHA
NACIMIENTO  ]],ENTRADA!$F$13,"y")))</f>
        <v/>
      </c>
      <c r="G321" s="8"/>
      <c r="H321" s="3"/>
      <c r="I321" s="144" t="str">
        <f t="shared" si="8"/>
        <v/>
      </c>
      <c r="J321" s="6"/>
      <c r="K321" s="10"/>
      <c r="L321" s="10"/>
      <c r="M321" s="3">
        <f t="shared" si="9"/>
        <v>0</v>
      </c>
    </row>
    <row r="322" spans="1:13" ht="24.95" customHeight="1">
      <c r="A322" s="80"/>
      <c r="B322" s="45"/>
      <c r="C322" s="10"/>
      <c r="D322" s="2"/>
      <c r="E322" s="30"/>
      <c r="F322" s="42" t="str">
        <f>IF(C322="","",IF(ENTRADA!$F$13="","ERROR",DATEDIF(Tabla7[[#This Row],[FECHA
NACIMIENTO  ]],ENTRADA!$F$13,"y")))</f>
        <v/>
      </c>
      <c r="G322" s="8"/>
      <c r="H322" s="3"/>
      <c r="I322" s="144" t="str">
        <f t="shared" ref="I322:I385" si="10">IF(B322="","",IF(OR(G322&gt;64,H322="PSÍQUICA"),"SI","NO"))</f>
        <v/>
      </c>
      <c r="J322" s="6"/>
      <c r="K322" s="10"/>
      <c r="L322" s="10"/>
      <c r="M322" s="3">
        <f t="shared" si="9"/>
        <v>0</v>
      </c>
    </row>
    <row r="323" spans="1:13" ht="24.95" customHeight="1">
      <c r="A323" s="80"/>
      <c r="B323" s="45"/>
      <c r="C323" s="10"/>
      <c r="D323" s="2"/>
      <c r="E323" s="30"/>
      <c r="F323" s="42" t="str">
        <f>IF(C323="","",IF(ENTRADA!$F$13="","ERROR",DATEDIF(Tabla7[[#This Row],[FECHA
NACIMIENTO  ]],ENTRADA!$F$13,"y")))</f>
        <v/>
      </c>
      <c r="G323" s="8"/>
      <c r="H323" s="3"/>
      <c r="I323" s="144" t="str">
        <f t="shared" si="10"/>
        <v/>
      </c>
      <c r="J323" s="6"/>
      <c r="K323" s="10"/>
      <c r="L323" s="10"/>
      <c r="M323" s="3">
        <f t="shared" si="9"/>
        <v>0</v>
      </c>
    </row>
    <row r="324" spans="1:13" ht="24.95" customHeight="1">
      <c r="A324" s="80"/>
      <c r="B324" s="45"/>
      <c r="C324" s="10"/>
      <c r="D324" s="2"/>
      <c r="E324" s="30"/>
      <c r="F324" s="42" t="str">
        <f>IF(C324="","",IF(ENTRADA!$F$13="","ERROR",DATEDIF(Tabla7[[#This Row],[FECHA
NACIMIENTO  ]],ENTRADA!$F$13,"y")))</f>
        <v/>
      </c>
      <c r="G324" s="8"/>
      <c r="H324" s="3"/>
      <c r="I324" s="144" t="str">
        <f t="shared" si="10"/>
        <v/>
      </c>
      <c r="J324" s="6"/>
      <c r="K324" s="10"/>
      <c r="L324" s="10"/>
      <c r="M324" s="3">
        <f t="shared" si="9"/>
        <v>0</v>
      </c>
    </row>
    <row r="325" spans="1:13" ht="24.95" customHeight="1">
      <c r="A325" s="80"/>
      <c r="B325" s="45"/>
      <c r="C325" s="10"/>
      <c r="D325" s="2"/>
      <c r="E325" s="30"/>
      <c r="F325" s="42" t="str">
        <f>IF(C325="","",IF(ENTRADA!$F$13="","ERROR",DATEDIF(Tabla7[[#This Row],[FECHA
NACIMIENTO  ]],ENTRADA!$F$13,"y")))</f>
        <v/>
      </c>
      <c r="G325" s="8"/>
      <c r="H325" s="3"/>
      <c r="I325" s="144" t="str">
        <f t="shared" si="10"/>
        <v/>
      </c>
      <c r="J325" s="6"/>
      <c r="K325" s="10"/>
      <c r="L325" s="10"/>
      <c r="M325" s="3">
        <f t="shared" si="9"/>
        <v>0</v>
      </c>
    </row>
    <row r="326" spans="1:13" ht="24.95" customHeight="1">
      <c r="A326" s="80"/>
      <c r="B326" s="45"/>
      <c r="C326" s="10"/>
      <c r="D326" s="2"/>
      <c r="E326" s="30"/>
      <c r="F326" s="42" t="str">
        <f>IF(C326="","",IF(ENTRADA!$F$13="","ERROR",DATEDIF(Tabla7[[#This Row],[FECHA
NACIMIENTO  ]],ENTRADA!$F$13,"y")))</f>
        <v/>
      </c>
      <c r="G326" s="8"/>
      <c r="H326" s="3"/>
      <c r="I326" s="144" t="str">
        <f t="shared" si="10"/>
        <v/>
      </c>
      <c r="J326" s="6"/>
      <c r="K326" s="10"/>
      <c r="L326" s="10"/>
      <c r="M326" s="3">
        <f t="shared" si="9"/>
        <v>0</v>
      </c>
    </row>
    <row r="327" spans="1:13" ht="24.95" customHeight="1">
      <c r="A327" s="80"/>
      <c r="B327" s="45"/>
      <c r="C327" s="10"/>
      <c r="D327" s="2"/>
      <c r="E327" s="30"/>
      <c r="F327" s="42" t="str">
        <f>IF(C327="","",IF(ENTRADA!$F$13="","ERROR",DATEDIF(Tabla7[[#This Row],[FECHA
NACIMIENTO  ]],ENTRADA!$F$13,"y")))</f>
        <v/>
      </c>
      <c r="G327" s="8"/>
      <c r="H327" s="3"/>
      <c r="I327" s="144" t="str">
        <f t="shared" si="10"/>
        <v/>
      </c>
      <c r="J327" s="6"/>
      <c r="K327" s="10"/>
      <c r="L327" s="10"/>
      <c r="M327" s="3">
        <f t="shared" ref="M327:M390" si="11">IF(COUNTIF(C:C,C327)&gt;1,IF(C327=C326,0,1),COUNTIF(C:C,C327))</f>
        <v>0</v>
      </c>
    </row>
    <row r="328" spans="1:13" ht="24.95" customHeight="1">
      <c r="A328" s="80"/>
      <c r="B328" s="45"/>
      <c r="C328" s="10"/>
      <c r="D328" s="2"/>
      <c r="E328" s="30"/>
      <c r="F328" s="42" t="str">
        <f>IF(C328="","",IF(ENTRADA!$F$13="","ERROR",DATEDIF(Tabla7[[#This Row],[FECHA
NACIMIENTO  ]],ENTRADA!$F$13,"y")))</f>
        <v/>
      </c>
      <c r="G328" s="8"/>
      <c r="H328" s="3"/>
      <c r="I328" s="144" t="str">
        <f t="shared" si="10"/>
        <v/>
      </c>
      <c r="J328" s="6"/>
      <c r="K328" s="10"/>
      <c r="L328" s="10"/>
      <c r="M328" s="3">
        <f t="shared" si="11"/>
        <v>0</v>
      </c>
    </row>
    <row r="329" spans="1:13" ht="24.95" customHeight="1">
      <c r="A329" s="80"/>
      <c r="B329" s="45"/>
      <c r="C329" s="10"/>
      <c r="D329" s="2"/>
      <c r="E329" s="30"/>
      <c r="F329" s="42" t="str">
        <f>IF(C329="","",IF(ENTRADA!$F$13="","ERROR",DATEDIF(Tabla7[[#This Row],[FECHA
NACIMIENTO  ]],ENTRADA!$F$13,"y")))</f>
        <v/>
      </c>
      <c r="G329" s="8"/>
      <c r="H329" s="3"/>
      <c r="I329" s="144" t="str">
        <f t="shared" si="10"/>
        <v/>
      </c>
      <c r="J329" s="6"/>
      <c r="K329" s="10"/>
      <c r="L329" s="10"/>
      <c r="M329" s="3">
        <f t="shared" si="11"/>
        <v>0</v>
      </c>
    </row>
    <row r="330" spans="1:13" ht="24.95" customHeight="1">
      <c r="A330" s="80"/>
      <c r="B330" s="45"/>
      <c r="C330" s="10"/>
      <c r="D330" s="2"/>
      <c r="E330" s="30"/>
      <c r="F330" s="42" t="str">
        <f>IF(C330="","",IF(ENTRADA!$F$13="","ERROR",DATEDIF(Tabla7[[#This Row],[FECHA
NACIMIENTO  ]],ENTRADA!$F$13,"y")))</f>
        <v/>
      </c>
      <c r="G330" s="8"/>
      <c r="H330" s="3"/>
      <c r="I330" s="144" t="str">
        <f t="shared" si="10"/>
        <v/>
      </c>
      <c r="J330" s="6"/>
      <c r="K330" s="10"/>
      <c r="L330" s="10"/>
      <c r="M330" s="3">
        <f t="shared" si="11"/>
        <v>0</v>
      </c>
    </row>
    <row r="331" spans="1:13" ht="24.95" customHeight="1">
      <c r="A331" s="80"/>
      <c r="B331" s="45"/>
      <c r="C331" s="10"/>
      <c r="D331" s="2"/>
      <c r="E331" s="30"/>
      <c r="F331" s="42" t="str">
        <f>IF(C331="","",IF(ENTRADA!$F$13="","ERROR",DATEDIF(Tabla7[[#This Row],[FECHA
NACIMIENTO  ]],ENTRADA!$F$13,"y")))</f>
        <v/>
      </c>
      <c r="G331" s="8"/>
      <c r="H331" s="3"/>
      <c r="I331" s="144" t="str">
        <f t="shared" si="10"/>
        <v/>
      </c>
      <c r="J331" s="6"/>
      <c r="K331" s="10"/>
      <c r="L331" s="10"/>
      <c r="M331" s="3">
        <f t="shared" si="11"/>
        <v>0</v>
      </c>
    </row>
    <row r="332" spans="1:13" ht="24.95" customHeight="1">
      <c r="A332" s="80"/>
      <c r="B332" s="45"/>
      <c r="C332" s="10"/>
      <c r="D332" s="2"/>
      <c r="E332" s="30"/>
      <c r="F332" s="42" t="str">
        <f>IF(C332="","",IF(ENTRADA!$F$13="","ERROR",DATEDIF(Tabla7[[#This Row],[FECHA
NACIMIENTO  ]],ENTRADA!$F$13,"y")))</f>
        <v/>
      </c>
      <c r="G332" s="8"/>
      <c r="H332" s="3"/>
      <c r="I332" s="144" t="str">
        <f t="shared" si="10"/>
        <v/>
      </c>
      <c r="J332" s="6"/>
      <c r="K332" s="10"/>
      <c r="L332" s="10"/>
      <c r="M332" s="3">
        <f t="shared" si="11"/>
        <v>0</v>
      </c>
    </row>
    <row r="333" spans="1:13" ht="24.95" customHeight="1">
      <c r="A333" s="80"/>
      <c r="B333" s="45"/>
      <c r="C333" s="10"/>
      <c r="D333" s="2"/>
      <c r="E333" s="30"/>
      <c r="F333" s="42" t="str">
        <f>IF(C333="","",IF(ENTRADA!$F$13="","ERROR",DATEDIF(Tabla7[[#This Row],[FECHA
NACIMIENTO  ]],ENTRADA!$F$13,"y")))</f>
        <v/>
      </c>
      <c r="G333" s="8"/>
      <c r="H333" s="3"/>
      <c r="I333" s="144" t="str">
        <f t="shared" si="10"/>
        <v/>
      </c>
      <c r="J333" s="6"/>
      <c r="K333" s="10"/>
      <c r="L333" s="10"/>
      <c r="M333" s="3">
        <f t="shared" si="11"/>
        <v>0</v>
      </c>
    </row>
    <row r="334" spans="1:13" ht="24.95" customHeight="1">
      <c r="A334" s="80"/>
      <c r="B334" s="45"/>
      <c r="C334" s="10"/>
      <c r="D334" s="2"/>
      <c r="E334" s="30"/>
      <c r="F334" s="42" t="str">
        <f>IF(C334="","",IF(ENTRADA!$F$13="","ERROR",DATEDIF(Tabla7[[#This Row],[FECHA
NACIMIENTO  ]],ENTRADA!$F$13,"y")))</f>
        <v/>
      </c>
      <c r="G334" s="8"/>
      <c r="H334" s="3"/>
      <c r="I334" s="144" t="str">
        <f t="shared" si="10"/>
        <v/>
      </c>
      <c r="J334" s="6"/>
      <c r="K334" s="10"/>
      <c r="L334" s="10"/>
      <c r="M334" s="3">
        <f t="shared" si="11"/>
        <v>0</v>
      </c>
    </row>
    <row r="335" spans="1:13" ht="24.95" customHeight="1">
      <c r="A335" s="80"/>
      <c r="B335" s="45"/>
      <c r="C335" s="10"/>
      <c r="D335" s="2"/>
      <c r="E335" s="30"/>
      <c r="F335" s="42" t="str">
        <f>IF(C335="","",IF(ENTRADA!$F$13="","ERROR",DATEDIF(Tabla7[[#This Row],[FECHA
NACIMIENTO  ]],ENTRADA!$F$13,"y")))</f>
        <v/>
      </c>
      <c r="G335" s="8"/>
      <c r="H335" s="3"/>
      <c r="I335" s="144" t="str">
        <f t="shared" si="10"/>
        <v/>
      </c>
      <c r="J335" s="6"/>
      <c r="K335" s="10"/>
      <c r="L335" s="10"/>
      <c r="M335" s="3">
        <f t="shared" si="11"/>
        <v>0</v>
      </c>
    </row>
    <row r="336" spans="1:13" ht="24.95" customHeight="1">
      <c r="A336" s="80"/>
      <c r="B336" s="45"/>
      <c r="C336" s="10"/>
      <c r="D336" s="2"/>
      <c r="E336" s="30"/>
      <c r="F336" s="42" t="str">
        <f>IF(C336="","",IF(ENTRADA!$F$13="","ERROR",DATEDIF(Tabla7[[#This Row],[FECHA
NACIMIENTO  ]],ENTRADA!$F$13,"y")))</f>
        <v/>
      </c>
      <c r="G336" s="8"/>
      <c r="H336" s="3"/>
      <c r="I336" s="144" t="str">
        <f t="shared" si="10"/>
        <v/>
      </c>
      <c r="J336" s="6"/>
      <c r="K336" s="10"/>
      <c r="L336" s="10"/>
      <c r="M336" s="3">
        <f t="shared" si="11"/>
        <v>0</v>
      </c>
    </row>
    <row r="337" spans="1:13" ht="24.95" customHeight="1">
      <c r="A337" s="80"/>
      <c r="B337" s="45"/>
      <c r="C337" s="10"/>
      <c r="D337" s="2"/>
      <c r="E337" s="30"/>
      <c r="F337" s="42" t="str">
        <f>IF(C337="","",IF(ENTRADA!$F$13="","ERROR",DATEDIF(Tabla7[[#This Row],[FECHA
NACIMIENTO  ]],ENTRADA!$F$13,"y")))</f>
        <v/>
      </c>
      <c r="G337" s="8"/>
      <c r="H337" s="3"/>
      <c r="I337" s="144" t="str">
        <f t="shared" si="10"/>
        <v/>
      </c>
      <c r="J337" s="6"/>
      <c r="K337" s="10"/>
      <c r="L337" s="10"/>
      <c r="M337" s="3">
        <f t="shared" si="11"/>
        <v>0</v>
      </c>
    </row>
    <row r="338" spans="1:13" ht="24.95" customHeight="1">
      <c r="A338" s="80"/>
      <c r="B338" s="45"/>
      <c r="C338" s="10"/>
      <c r="D338" s="2"/>
      <c r="E338" s="30"/>
      <c r="F338" s="42" t="str">
        <f>IF(C338="","",IF(ENTRADA!$F$13="","ERROR",DATEDIF(Tabla7[[#This Row],[FECHA
NACIMIENTO  ]],ENTRADA!$F$13,"y")))</f>
        <v/>
      </c>
      <c r="G338" s="8"/>
      <c r="H338" s="3"/>
      <c r="I338" s="144" t="str">
        <f t="shared" si="10"/>
        <v/>
      </c>
      <c r="J338" s="6"/>
      <c r="K338" s="10"/>
      <c r="L338" s="10"/>
      <c r="M338" s="3">
        <f t="shared" si="11"/>
        <v>0</v>
      </c>
    </row>
    <row r="339" spans="1:13" ht="24.95" customHeight="1">
      <c r="A339" s="80"/>
      <c r="B339" s="45"/>
      <c r="C339" s="10"/>
      <c r="D339" s="2"/>
      <c r="E339" s="30"/>
      <c r="F339" s="42" t="str">
        <f>IF(C339="","",IF(ENTRADA!$F$13="","ERROR",DATEDIF(Tabla7[[#This Row],[FECHA
NACIMIENTO  ]],ENTRADA!$F$13,"y")))</f>
        <v/>
      </c>
      <c r="G339" s="8"/>
      <c r="H339" s="3"/>
      <c r="I339" s="144" t="str">
        <f t="shared" si="10"/>
        <v/>
      </c>
      <c r="J339" s="6"/>
      <c r="K339" s="10"/>
      <c r="L339" s="10"/>
      <c r="M339" s="3">
        <f t="shared" si="11"/>
        <v>0</v>
      </c>
    </row>
    <row r="340" spans="1:13" ht="24.95" customHeight="1">
      <c r="A340" s="80"/>
      <c r="B340" s="45"/>
      <c r="C340" s="10"/>
      <c r="D340" s="2"/>
      <c r="E340" s="30"/>
      <c r="F340" s="42" t="str">
        <f>IF(C340="","",IF(ENTRADA!$F$13="","ERROR",DATEDIF(Tabla7[[#This Row],[FECHA
NACIMIENTO  ]],ENTRADA!$F$13,"y")))</f>
        <v/>
      </c>
      <c r="G340" s="8"/>
      <c r="H340" s="3"/>
      <c r="I340" s="144" t="str">
        <f t="shared" si="10"/>
        <v/>
      </c>
      <c r="J340" s="6"/>
      <c r="K340" s="10"/>
      <c r="L340" s="10"/>
      <c r="M340" s="3">
        <f t="shared" si="11"/>
        <v>0</v>
      </c>
    </row>
    <row r="341" spans="1:13" ht="24.95" customHeight="1">
      <c r="A341" s="80"/>
      <c r="B341" s="45"/>
      <c r="C341" s="10"/>
      <c r="D341" s="2"/>
      <c r="E341" s="30"/>
      <c r="F341" s="42" t="str">
        <f>IF(C341="","",IF(ENTRADA!$F$13="","ERROR",DATEDIF(Tabla7[[#This Row],[FECHA
NACIMIENTO  ]],ENTRADA!$F$13,"y")))</f>
        <v/>
      </c>
      <c r="G341" s="8"/>
      <c r="H341" s="3"/>
      <c r="I341" s="144" t="str">
        <f t="shared" si="10"/>
        <v/>
      </c>
      <c r="J341" s="6"/>
      <c r="K341" s="10"/>
      <c r="L341" s="10"/>
      <c r="M341" s="3">
        <f t="shared" si="11"/>
        <v>0</v>
      </c>
    </row>
    <row r="342" spans="1:13" ht="24.95" customHeight="1">
      <c r="A342" s="80"/>
      <c r="B342" s="45"/>
      <c r="C342" s="10"/>
      <c r="D342" s="2"/>
      <c r="E342" s="30"/>
      <c r="F342" s="42" t="str">
        <f>IF(C342="","",IF(ENTRADA!$F$13="","ERROR",DATEDIF(Tabla7[[#This Row],[FECHA
NACIMIENTO  ]],ENTRADA!$F$13,"y")))</f>
        <v/>
      </c>
      <c r="G342" s="8"/>
      <c r="H342" s="3"/>
      <c r="I342" s="144" t="str">
        <f t="shared" si="10"/>
        <v/>
      </c>
      <c r="J342" s="6"/>
      <c r="K342" s="10"/>
      <c r="L342" s="10"/>
      <c r="M342" s="3">
        <f t="shared" si="11"/>
        <v>0</v>
      </c>
    </row>
    <row r="343" spans="1:13" ht="24.95" customHeight="1">
      <c r="A343" s="80"/>
      <c r="B343" s="45"/>
      <c r="C343" s="10"/>
      <c r="D343" s="2"/>
      <c r="E343" s="30"/>
      <c r="F343" s="42" t="str">
        <f>IF(C343="","",IF(ENTRADA!$F$13="","ERROR",DATEDIF(Tabla7[[#This Row],[FECHA
NACIMIENTO  ]],ENTRADA!$F$13,"y")))</f>
        <v/>
      </c>
      <c r="G343" s="8"/>
      <c r="H343" s="3"/>
      <c r="I343" s="144" t="str">
        <f t="shared" si="10"/>
        <v/>
      </c>
      <c r="J343" s="6"/>
      <c r="K343" s="10"/>
      <c r="L343" s="10"/>
      <c r="M343" s="3">
        <f t="shared" si="11"/>
        <v>0</v>
      </c>
    </row>
    <row r="344" spans="1:13" ht="24.95" customHeight="1">
      <c r="A344" s="80"/>
      <c r="B344" s="45"/>
      <c r="C344" s="10"/>
      <c r="D344" s="2"/>
      <c r="E344" s="30"/>
      <c r="F344" s="42" t="str">
        <f>IF(C344="","",IF(ENTRADA!$F$13="","ERROR",DATEDIF(Tabla7[[#This Row],[FECHA
NACIMIENTO  ]],ENTRADA!$F$13,"y")))</f>
        <v/>
      </c>
      <c r="G344" s="8"/>
      <c r="H344" s="3"/>
      <c r="I344" s="144" t="str">
        <f t="shared" si="10"/>
        <v/>
      </c>
      <c r="J344" s="6"/>
      <c r="K344" s="10"/>
      <c r="L344" s="10"/>
      <c r="M344" s="3">
        <f t="shared" si="11"/>
        <v>0</v>
      </c>
    </row>
    <row r="345" spans="1:13" ht="24.95" customHeight="1">
      <c r="A345" s="80"/>
      <c r="B345" s="45"/>
      <c r="C345" s="10"/>
      <c r="D345" s="2"/>
      <c r="E345" s="30"/>
      <c r="F345" s="42" t="str">
        <f>IF(C345="","",IF(ENTRADA!$F$13="","ERROR",DATEDIF(Tabla7[[#This Row],[FECHA
NACIMIENTO  ]],ENTRADA!$F$13,"y")))</f>
        <v/>
      </c>
      <c r="G345" s="8"/>
      <c r="H345" s="3"/>
      <c r="I345" s="144" t="str">
        <f t="shared" si="10"/>
        <v/>
      </c>
      <c r="J345" s="6"/>
      <c r="K345" s="10"/>
      <c r="L345" s="10"/>
      <c r="M345" s="3">
        <f t="shared" si="11"/>
        <v>0</v>
      </c>
    </row>
    <row r="346" spans="1:13" ht="24.95" customHeight="1">
      <c r="A346" s="80"/>
      <c r="B346" s="45"/>
      <c r="C346" s="10"/>
      <c r="D346" s="2"/>
      <c r="E346" s="30"/>
      <c r="F346" s="42" t="str">
        <f>IF(C346="","",IF(ENTRADA!$F$13="","ERROR",DATEDIF(Tabla7[[#This Row],[FECHA
NACIMIENTO  ]],ENTRADA!$F$13,"y")))</f>
        <v/>
      </c>
      <c r="G346" s="8"/>
      <c r="H346" s="3"/>
      <c r="I346" s="144" t="str">
        <f t="shared" si="10"/>
        <v/>
      </c>
      <c r="J346" s="6"/>
      <c r="K346" s="10"/>
      <c r="L346" s="10"/>
      <c r="M346" s="3">
        <f t="shared" si="11"/>
        <v>0</v>
      </c>
    </row>
    <row r="347" spans="1:13" ht="24.95" customHeight="1">
      <c r="A347" s="80"/>
      <c r="B347" s="45"/>
      <c r="C347" s="10"/>
      <c r="D347" s="2"/>
      <c r="E347" s="30"/>
      <c r="F347" s="42" t="str">
        <f>IF(C347="","",IF(ENTRADA!$F$13="","ERROR",DATEDIF(Tabla7[[#This Row],[FECHA
NACIMIENTO  ]],ENTRADA!$F$13,"y")))</f>
        <v/>
      </c>
      <c r="G347" s="8"/>
      <c r="H347" s="3"/>
      <c r="I347" s="144" t="str">
        <f t="shared" si="10"/>
        <v/>
      </c>
      <c r="J347" s="6"/>
      <c r="K347" s="10"/>
      <c r="L347" s="10"/>
      <c r="M347" s="3">
        <f t="shared" si="11"/>
        <v>0</v>
      </c>
    </row>
    <row r="348" spans="1:13" ht="24.95" customHeight="1">
      <c r="A348" s="80"/>
      <c r="B348" s="45"/>
      <c r="C348" s="10"/>
      <c r="D348" s="2"/>
      <c r="E348" s="30"/>
      <c r="F348" s="42" t="str">
        <f>IF(C348="","",IF(ENTRADA!$F$13="","ERROR",DATEDIF(Tabla7[[#This Row],[FECHA
NACIMIENTO  ]],ENTRADA!$F$13,"y")))</f>
        <v/>
      </c>
      <c r="G348" s="8"/>
      <c r="H348" s="3"/>
      <c r="I348" s="144" t="str">
        <f t="shared" si="10"/>
        <v/>
      </c>
      <c r="J348" s="6"/>
      <c r="K348" s="10"/>
      <c r="L348" s="10"/>
      <c r="M348" s="3">
        <f t="shared" si="11"/>
        <v>0</v>
      </c>
    </row>
    <row r="349" spans="1:13" ht="24.95" customHeight="1">
      <c r="A349" s="80"/>
      <c r="B349" s="45"/>
      <c r="C349" s="10"/>
      <c r="D349" s="2"/>
      <c r="E349" s="30"/>
      <c r="F349" s="42" t="str">
        <f>IF(C349="","",IF(ENTRADA!$F$13="","ERROR",DATEDIF(Tabla7[[#This Row],[FECHA
NACIMIENTO  ]],ENTRADA!$F$13,"y")))</f>
        <v/>
      </c>
      <c r="G349" s="8"/>
      <c r="H349" s="3"/>
      <c r="I349" s="144" t="str">
        <f t="shared" si="10"/>
        <v/>
      </c>
      <c r="J349" s="6"/>
      <c r="K349" s="10"/>
      <c r="L349" s="10"/>
      <c r="M349" s="3">
        <f t="shared" si="11"/>
        <v>0</v>
      </c>
    </row>
    <row r="350" spans="1:13" ht="24.95" customHeight="1">
      <c r="A350" s="80"/>
      <c r="B350" s="45"/>
      <c r="C350" s="10"/>
      <c r="D350" s="2"/>
      <c r="E350" s="30"/>
      <c r="F350" s="42" t="str">
        <f>IF(C350="","",IF(ENTRADA!$F$13="","ERROR",DATEDIF(Tabla7[[#This Row],[FECHA
NACIMIENTO  ]],ENTRADA!$F$13,"y")))</f>
        <v/>
      </c>
      <c r="G350" s="8"/>
      <c r="H350" s="3"/>
      <c r="I350" s="144" t="str">
        <f t="shared" si="10"/>
        <v/>
      </c>
      <c r="J350" s="6"/>
      <c r="K350" s="10"/>
      <c r="L350" s="10"/>
      <c r="M350" s="3">
        <f t="shared" si="11"/>
        <v>0</v>
      </c>
    </row>
    <row r="351" spans="1:13" ht="24.95" customHeight="1">
      <c r="A351" s="80"/>
      <c r="B351" s="45"/>
      <c r="C351" s="10"/>
      <c r="D351" s="2"/>
      <c r="E351" s="30"/>
      <c r="F351" s="42" t="str">
        <f>IF(C351="","",IF(ENTRADA!$F$13="","ERROR",DATEDIF(Tabla7[[#This Row],[FECHA
NACIMIENTO  ]],ENTRADA!$F$13,"y")))</f>
        <v/>
      </c>
      <c r="G351" s="8"/>
      <c r="H351" s="3"/>
      <c r="I351" s="144" t="str">
        <f t="shared" si="10"/>
        <v/>
      </c>
      <c r="J351" s="6"/>
      <c r="K351" s="10"/>
      <c r="L351" s="10"/>
      <c r="M351" s="3">
        <f t="shared" si="11"/>
        <v>0</v>
      </c>
    </row>
    <row r="352" spans="1:13" ht="24.95" customHeight="1">
      <c r="A352" s="80"/>
      <c r="B352" s="45"/>
      <c r="C352" s="10"/>
      <c r="D352" s="2"/>
      <c r="E352" s="30"/>
      <c r="F352" s="42" t="str">
        <f>IF(C352="","",IF(ENTRADA!$F$13="","ERROR",DATEDIF(Tabla7[[#This Row],[FECHA
NACIMIENTO  ]],ENTRADA!$F$13,"y")))</f>
        <v/>
      </c>
      <c r="G352" s="8"/>
      <c r="H352" s="3"/>
      <c r="I352" s="144" t="str">
        <f t="shared" si="10"/>
        <v/>
      </c>
      <c r="J352" s="6"/>
      <c r="K352" s="10"/>
      <c r="L352" s="10"/>
      <c r="M352" s="3">
        <f t="shared" si="11"/>
        <v>0</v>
      </c>
    </row>
    <row r="353" spans="1:13" ht="24.95" customHeight="1">
      <c r="A353" s="80"/>
      <c r="B353" s="45"/>
      <c r="C353" s="10"/>
      <c r="D353" s="2"/>
      <c r="E353" s="30"/>
      <c r="F353" s="42" t="str">
        <f>IF(C353="","",IF(ENTRADA!$F$13="","ERROR",DATEDIF(Tabla7[[#This Row],[FECHA
NACIMIENTO  ]],ENTRADA!$F$13,"y")))</f>
        <v/>
      </c>
      <c r="G353" s="8"/>
      <c r="H353" s="3"/>
      <c r="I353" s="144" t="str">
        <f t="shared" si="10"/>
        <v/>
      </c>
      <c r="J353" s="6"/>
      <c r="K353" s="10"/>
      <c r="L353" s="10"/>
      <c r="M353" s="3">
        <f t="shared" si="11"/>
        <v>0</v>
      </c>
    </row>
    <row r="354" spans="1:13" ht="24.95" customHeight="1">
      <c r="A354" s="80"/>
      <c r="B354" s="45"/>
      <c r="C354" s="10"/>
      <c r="D354" s="2"/>
      <c r="E354" s="30"/>
      <c r="F354" s="42" t="str">
        <f>IF(C354="","",IF(ENTRADA!$F$13="","ERROR",DATEDIF(Tabla7[[#This Row],[FECHA
NACIMIENTO  ]],ENTRADA!$F$13,"y")))</f>
        <v/>
      </c>
      <c r="G354" s="8"/>
      <c r="H354" s="3"/>
      <c r="I354" s="144" t="str">
        <f t="shared" si="10"/>
        <v/>
      </c>
      <c r="J354" s="6"/>
      <c r="K354" s="10"/>
      <c r="L354" s="10"/>
      <c r="M354" s="3">
        <f t="shared" si="11"/>
        <v>0</v>
      </c>
    </row>
    <row r="355" spans="1:13" ht="24.95" customHeight="1">
      <c r="A355" s="80"/>
      <c r="B355" s="45"/>
      <c r="C355" s="10"/>
      <c r="D355" s="2"/>
      <c r="E355" s="30"/>
      <c r="F355" s="42" t="str">
        <f>IF(C355="","",IF(ENTRADA!$F$13="","ERROR",DATEDIF(Tabla7[[#This Row],[FECHA
NACIMIENTO  ]],ENTRADA!$F$13,"y")))</f>
        <v/>
      </c>
      <c r="G355" s="8"/>
      <c r="H355" s="3"/>
      <c r="I355" s="144" t="str">
        <f t="shared" si="10"/>
        <v/>
      </c>
      <c r="J355" s="6"/>
      <c r="K355" s="10"/>
      <c r="L355" s="10"/>
      <c r="M355" s="3">
        <f t="shared" si="11"/>
        <v>0</v>
      </c>
    </row>
    <row r="356" spans="1:13" ht="24.95" customHeight="1">
      <c r="A356" s="80"/>
      <c r="B356" s="45"/>
      <c r="C356" s="10"/>
      <c r="D356" s="2"/>
      <c r="E356" s="30"/>
      <c r="F356" s="42" t="str">
        <f>IF(C356="","",IF(ENTRADA!$F$13="","ERROR",DATEDIF(Tabla7[[#This Row],[FECHA
NACIMIENTO  ]],ENTRADA!$F$13,"y")))</f>
        <v/>
      </c>
      <c r="G356" s="8"/>
      <c r="H356" s="3"/>
      <c r="I356" s="144" t="str">
        <f t="shared" si="10"/>
        <v/>
      </c>
      <c r="J356" s="6"/>
      <c r="K356" s="10"/>
      <c r="L356" s="10"/>
      <c r="M356" s="3">
        <f t="shared" si="11"/>
        <v>0</v>
      </c>
    </row>
    <row r="357" spans="1:13" ht="24.95" customHeight="1">
      <c r="A357" s="80"/>
      <c r="B357" s="45"/>
      <c r="C357" s="10"/>
      <c r="D357" s="2"/>
      <c r="E357" s="30"/>
      <c r="F357" s="42" t="str">
        <f>IF(C357="","",IF(ENTRADA!$F$13="","ERROR",DATEDIF(Tabla7[[#This Row],[FECHA
NACIMIENTO  ]],ENTRADA!$F$13,"y")))</f>
        <v/>
      </c>
      <c r="G357" s="8"/>
      <c r="H357" s="3"/>
      <c r="I357" s="144" t="str">
        <f t="shared" si="10"/>
        <v/>
      </c>
      <c r="J357" s="6"/>
      <c r="K357" s="10"/>
      <c r="L357" s="10"/>
      <c r="M357" s="3">
        <f t="shared" si="11"/>
        <v>0</v>
      </c>
    </row>
    <row r="358" spans="1:13" ht="24.95" customHeight="1">
      <c r="A358" s="80"/>
      <c r="B358" s="45"/>
      <c r="C358" s="10"/>
      <c r="D358" s="2"/>
      <c r="E358" s="30"/>
      <c r="F358" s="42" t="str">
        <f>IF(C358="","",IF(ENTRADA!$F$13="","ERROR",DATEDIF(Tabla7[[#This Row],[FECHA
NACIMIENTO  ]],ENTRADA!$F$13,"y")))</f>
        <v/>
      </c>
      <c r="G358" s="8"/>
      <c r="H358" s="3"/>
      <c r="I358" s="144" t="str">
        <f t="shared" si="10"/>
        <v/>
      </c>
      <c r="J358" s="6"/>
      <c r="K358" s="10"/>
      <c r="L358" s="10"/>
      <c r="M358" s="3">
        <f t="shared" si="11"/>
        <v>0</v>
      </c>
    </row>
    <row r="359" spans="1:13" ht="24.95" customHeight="1">
      <c r="A359" s="80"/>
      <c r="B359" s="45"/>
      <c r="C359" s="10"/>
      <c r="D359" s="2"/>
      <c r="E359" s="30"/>
      <c r="F359" s="42" t="str">
        <f>IF(C359="","",IF(ENTRADA!$F$13="","ERROR",DATEDIF(Tabla7[[#This Row],[FECHA
NACIMIENTO  ]],ENTRADA!$F$13,"y")))</f>
        <v/>
      </c>
      <c r="G359" s="8"/>
      <c r="H359" s="3"/>
      <c r="I359" s="144" t="str">
        <f t="shared" si="10"/>
        <v/>
      </c>
      <c r="J359" s="6"/>
      <c r="K359" s="10"/>
      <c r="L359" s="10"/>
      <c r="M359" s="3">
        <f t="shared" si="11"/>
        <v>0</v>
      </c>
    </row>
    <row r="360" spans="1:13" ht="24.95" customHeight="1">
      <c r="A360" s="80"/>
      <c r="B360" s="45"/>
      <c r="C360" s="10"/>
      <c r="D360" s="2"/>
      <c r="E360" s="30"/>
      <c r="F360" s="42" t="str">
        <f>IF(C360="","",IF(ENTRADA!$F$13="","ERROR",DATEDIF(Tabla7[[#This Row],[FECHA
NACIMIENTO  ]],ENTRADA!$F$13,"y")))</f>
        <v/>
      </c>
      <c r="G360" s="8"/>
      <c r="H360" s="3"/>
      <c r="I360" s="144" t="str">
        <f t="shared" si="10"/>
        <v/>
      </c>
      <c r="J360" s="6"/>
      <c r="K360" s="10"/>
      <c r="L360" s="10"/>
      <c r="M360" s="3">
        <f t="shared" si="11"/>
        <v>0</v>
      </c>
    </row>
    <row r="361" spans="1:13" ht="24.95" customHeight="1">
      <c r="A361" s="80"/>
      <c r="B361" s="45"/>
      <c r="C361" s="10"/>
      <c r="D361" s="2"/>
      <c r="E361" s="30"/>
      <c r="F361" s="42" t="str">
        <f>IF(C361="","",IF(ENTRADA!$F$13="","ERROR",DATEDIF(Tabla7[[#This Row],[FECHA
NACIMIENTO  ]],ENTRADA!$F$13,"y")))</f>
        <v/>
      </c>
      <c r="G361" s="8"/>
      <c r="H361" s="3"/>
      <c r="I361" s="144" t="str">
        <f t="shared" si="10"/>
        <v/>
      </c>
      <c r="J361" s="6"/>
      <c r="K361" s="10"/>
      <c r="L361" s="10"/>
      <c r="M361" s="3">
        <f t="shared" si="11"/>
        <v>0</v>
      </c>
    </row>
    <row r="362" spans="1:13" ht="24.95" customHeight="1">
      <c r="A362" s="80"/>
      <c r="B362" s="45"/>
      <c r="C362" s="10"/>
      <c r="D362" s="2"/>
      <c r="E362" s="30"/>
      <c r="F362" s="42" t="str">
        <f>IF(C362="","",IF(ENTRADA!$F$13="","ERROR",DATEDIF(Tabla7[[#This Row],[FECHA
NACIMIENTO  ]],ENTRADA!$F$13,"y")))</f>
        <v/>
      </c>
      <c r="G362" s="8"/>
      <c r="H362" s="3"/>
      <c r="I362" s="144" t="str">
        <f t="shared" si="10"/>
        <v/>
      </c>
      <c r="J362" s="6"/>
      <c r="K362" s="10"/>
      <c r="L362" s="10"/>
      <c r="M362" s="3">
        <f t="shared" si="11"/>
        <v>0</v>
      </c>
    </row>
    <row r="363" spans="1:13" ht="24.95" customHeight="1">
      <c r="A363" s="80"/>
      <c r="B363" s="45"/>
      <c r="C363" s="10"/>
      <c r="D363" s="2"/>
      <c r="E363" s="30"/>
      <c r="F363" s="42" t="str">
        <f>IF(C363="","",IF(ENTRADA!$F$13="","ERROR",DATEDIF(Tabla7[[#This Row],[FECHA
NACIMIENTO  ]],ENTRADA!$F$13,"y")))</f>
        <v/>
      </c>
      <c r="G363" s="8"/>
      <c r="H363" s="3"/>
      <c r="I363" s="144" t="str">
        <f t="shared" si="10"/>
        <v/>
      </c>
      <c r="J363" s="6"/>
      <c r="K363" s="10"/>
      <c r="L363" s="10"/>
      <c r="M363" s="3">
        <f t="shared" si="11"/>
        <v>0</v>
      </c>
    </row>
    <row r="364" spans="1:13" ht="24.95" customHeight="1">
      <c r="A364" s="80"/>
      <c r="B364" s="45"/>
      <c r="C364" s="10"/>
      <c r="D364" s="2"/>
      <c r="E364" s="30"/>
      <c r="F364" s="42" t="str">
        <f>IF(C364="","",IF(ENTRADA!$F$13="","ERROR",DATEDIF(Tabla7[[#This Row],[FECHA
NACIMIENTO  ]],ENTRADA!$F$13,"y")))</f>
        <v/>
      </c>
      <c r="G364" s="8"/>
      <c r="H364" s="3"/>
      <c r="I364" s="144" t="str">
        <f t="shared" si="10"/>
        <v/>
      </c>
      <c r="J364" s="6"/>
      <c r="K364" s="10"/>
      <c r="L364" s="10"/>
      <c r="M364" s="3">
        <f t="shared" si="11"/>
        <v>0</v>
      </c>
    </row>
    <row r="365" spans="1:13" ht="24.95" customHeight="1">
      <c r="A365" s="80"/>
      <c r="B365" s="45"/>
      <c r="C365" s="10"/>
      <c r="D365" s="2"/>
      <c r="E365" s="30"/>
      <c r="F365" s="42" t="str">
        <f>IF(C365="","",IF(ENTRADA!$F$13="","ERROR",DATEDIF(Tabla7[[#This Row],[FECHA
NACIMIENTO  ]],ENTRADA!$F$13,"y")))</f>
        <v/>
      </c>
      <c r="G365" s="8"/>
      <c r="H365" s="3"/>
      <c r="I365" s="144" t="str">
        <f t="shared" si="10"/>
        <v/>
      </c>
      <c r="J365" s="6"/>
      <c r="K365" s="10"/>
      <c r="L365" s="10"/>
      <c r="M365" s="3">
        <f t="shared" si="11"/>
        <v>0</v>
      </c>
    </row>
    <row r="366" spans="1:13" ht="24.95" customHeight="1">
      <c r="A366" s="80"/>
      <c r="B366" s="45"/>
      <c r="C366" s="10"/>
      <c r="D366" s="2"/>
      <c r="E366" s="30"/>
      <c r="F366" s="42" t="str">
        <f>IF(C366="","",IF(ENTRADA!$F$13="","ERROR",DATEDIF(Tabla7[[#This Row],[FECHA
NACIMIENTO  ]],ENTRADA!$F$13,"y")))</f>
        <v/>
      </c>
      <c r="G366" s="8"/>
      <c r="H366" s="3"/>
      <c r="I366" s="144" t="str">
        <f t="shared" si="10"/>
        <v/>
      </c>
      <c r="J366" s="6"/>
      <c r="K366" s="10"/>
      <c r="L366" s="10"/>
      <c r="M366" s="3">
        <f t="shared" si="11"/>
        <v>0</v>
      </c>
    </row>
    <row r="367" spans="1:13" ht="24.95" customHeight="1">
      <c r="A367" s="80"/>
      <c r="B367" s="45"/>
      <c r="C367" s="10"/>
      <c r="D367" s="2"/>
      <c r="E367" s="30"/>
      <c r="F367" s="42" t="str">
        <f>IF(C367="","",IF(ENTRADA!$F$13="","ERROR",DATEDIF(Tabla7[[#This Row],[FECHA
NACIMIENTO  ]],ENTRADA!$F$13,"y")))</f>
        <v/>
      </c>
      <c r="G367" s="8"/>
      <c r="H367" s="3"/>
      <c r="I367" s="144" t="str">
        <f t="shared" si="10"/>
        <v/>
      </c>
      <c r="J367" s="6"/>
      <c r="K367" s="10"/>
      <c r="L367" s="10"/>
      <c r="M367" s="3">
        <f t="shared" si="11"/>
        <v>0</v>
      </c>
    </row>
    <row r="368" spans="1:13" ht="24.95" customHeight="1">
      <c r="A368" s="80"/>
      <c r="B368" s="45"/>
      <c r="C368" s="10"/>
      <c r="D368" s="2"/>
      <c r="E368" s="30"/>
      <c r="F368" s="42" t="str">
        <f>IF(C368="","",IF(ENTRADA!$F$13="","ERROR",DATEDIF(Tabla7[[#This Row],[FECHA
NACIMIENTO  ]],ENTRADA!$F$13,"y")))</f>
        <v/>
      </c>
      <c r="G368" s="8"/>
      <c r="H368" s="3"/>
      <c r="I368" s="144" t="str">
        <f t="shared" si="10"/>
        <v/>
      </c>
      <c r="J368" s="6"/>
      <c r="K368" s="10"/>
      <c r="L368" s="10"/>
      <c r="M368" s="3">
        <f t="shared" si="11"/>
        <v>0</v>
      </c>
    </row>
    <row r="369" spans="1:13" ht="24.95" customHeight="1">
      <c r="A369" s="80"/>
      <c r="B369" s="45"/>
      <c r="C369" s="10"/>
      <c r="D369" s="2"/>
      <c r="E369" s="30"/>
      <c r="F369" s="42" t="str">
        <f>IF(C369="","",IF(ENTRADA!$F$13="","ERROR",DATEDIF(Tabla7[[#This Row],[FECHA
NACIMIENTO  ]],ENTRADA!$F$13,"y")))</f>
        <v/>
      </c>
      <c r="G369" s="8"/>
      <c r="H369" s="3"/>
      <c r="I369" s="144" t="str">
        <f t="shared" si="10"/>
        <v/>
      </c>
      <c r="J369" s="6"/>
      <c r="K369" s="10"/>
      <c r="L369" s="10"/>
      <c r="M369" s="3">
        <f t="shared" si="11"/>
        <v>0</v>
      </c>
    </row>
    <row r="370" spans="1:13" ht="24.95" customHeight="1">
      <c r="A370" s="80"/>
      <c r="B370" s="45"/>
      <c r="C370" s="10"/>
      <c r="D370" s="2"/>
      <c r="E370" s="30"/>
      <c r="F370" s="42" t="str">
        <f>IF(C370="","",IF(ENTRADA!$F$13="","ERROR",DATEDIF(Tabla7[[#This Row],[FECHA
NACIMIENTO  ]],ENTRADA!$F$13,"y")))</f>
        <v/>
      </c>
      <c r="G370" s="8"/>
      <c r="H370" s="3"/>
      <c r="I370" s="144" t="str">
        <f t="shared" si="10"/>
        <v/>
      </c>
      <c r="J370" s="6"/>
      <c r="K370" s="10"/>
      <c r="L370" s="10"/>
      <c r="M370" s="3">
        <f t="shared" si="11"/>
        <v>0</v>
      </c>
    </row>
    <row r="371" spans="1:13" ht="24.95" customHeight="1">
      <c r="A371" s="80"/>
      <c r="B371" s="45"/>
      <c r="C371" s="10"/>
      <c r="D371" s="2"/>
      <c r="E371" s="30"/>
      <c r="F371" s="42" t="str">
        <f>IF(C371="","",IF(ENTRADA!$F$13="","ERROR",DATEDIF(Tabla7[[#This Row],[FECHA
NACIMIENTO  ]],ENTRADA!$F$13,"y")))</f>
        <v/>
      </c>
      <c r="G371" s="8"/>
      <c r="H371" s="3"/>
      <c r="I371" s="144" t="str">
        <f t="shared" si="10"/>
        <v/>
      </c>
      <c r="J371" s="6"/>
      <c r="K371" s="10"/>
      <c r="L371" s="10"/>
      <c r="M371" s="3">
        <f t="shared" si="11"/>
        <v>0</v>
      </c>
    </row>
    <row r="372" spans="1:13" ht="24.95" customHeight="1">
      <c r="A372" s="80"/>
      <c r="B372" s="45"/>
      <c r="C372" s="10"/>
      <c r="D372" s="2"/>
      <c r="E372" s="30"/>
      <c r="F372" s="42" t="str">
        <f>IF(C372="","",IF(ENTRADA!$F$13="","ERROR",DATEDIF(Tabla7[[#This Row],[FECHA
NACIMIENTO  ]],ENTRADA!$F$13,"y")))</f>
        <v/>
      </c>
      <c r="G372" s="8"/>
      <c r="H372" s="3"/>
      <c r="I372" s="144" t="str">
        <f t="shared" si="10"/>
        <v/>
      </c>
      <c r="J372" s="6"/>
      <c r="K372" s="10"/>
      <c r="L372" s="10"/>
      <c r="M372" s="3">
        <f t="shared" si="11"/>
        <v>0</v>
      </c>
    </row>
    <row r="373" spans="1:13" ht="24.95" customHeight="1">
      <c r="A373" s="80"/>
      <c r="B373" s="45"/>
      <c r="C373" s="10"/>
      <c r="D373" s="2"/>
      <c r="E373" s="30"/>
      <c r="F373" s="42" t="str">
        <f>IF(C373="","",IF(ENTRADA!$F$13="","ERROR",DATEDIF(Tabla7[[#This Row],[FECHA
NACIMIENTO  ]],ENTRADA!$F$13,"y")))</f>
        <v/>
      </c>
      <c r="G373" s="8"/>
      <c r="H373" s="3"/>
      <c r="I373" s="144" t="str">
        <f t="shared" si="10"/>
        <v/>
      </c>
      <c r="J373" s="6"/>
      <c r="K373" s="10"/>
      <c r="L373" s="10"/>
      <c r="M373" s="3">
        <f t="shared" si="11"/>
        <v>0</v>
      </c>
    </row>
    <row r="374" spans="1:13" ht="24.95" customHeight="1">
      <c r="A374" s="80"/>
      <c r="B374" s="45"/>
      <c r="C374" s="10"/>
      <c r="D374" s="2"/>
      <c r="E374" s="30"/>
      <c r="F374" s="42" t="str">
        <f>IF(C374="","",IF(ENTRADA!$F$13="","ERROR",DATEDIF(Tabla7[[#This Row],[FECHA
NACIMIENTO  ]],ENTRADA!$F$13,"y")))</f>
        <v/>
      </c>
      <c r="G374" s="8"/>
      <c r="H374" s="3"/>
      <c r="I374" s="144" t="str">
        <f t="shared" si="10"/>
        <v/>
      </c>
      <c r="J374" s="6"/>
      <c r="K374" s="10"/>
      <c r="L374" s="10"/>
      <c r="M374" s="3">
        <f t="shared" si="11"/>
        <v>0</v>
      </c>
    </row>
    <row r="375" spans="1:13" ht="24.95" customHeight="1">
      <c r="A375" s="80"/>
      <c r="B375" s="45"/>
      <c r="C375" s="10"/>
      <c r="D375" s="2"/>
      <c r="E375" s="30"/>
      <c r="F375" s="42" t="str">
        <f>IF(C375="","",IF(ENTRADA!$F$13="","ERROR",DATEDIF(Tabla7[[#This Row],[FECHA
NACIMIENTO  ]],ENTRADA!$F$13,"y")))</f>
        <v/>
      </c>
      <c r="G375" s="8"/>
      <c r="H375" s="3"/>
      <c r="I375" s="144" t="str">
        <f t="shared" si="10"/>
        <v/>
      </c>
      <c r="J375" s="6"/>
      <c r="K375" s="10"/>
      <c r="L375" s="10"/>
      <c r="M375" s="3">
        <f t="shared" si="11"/>
        <v>0</v>
      </c>
    </row>
    <row r="376" spans="1:13" ht="24.95" customHeight="1">
      <c r="A376" s="80"/>
      <c r="B376" s="45"/>
      <c r="C376" s="10"/>
      <c r="D376" s="2"/>
      <c r="E376" s="30"/>
      <c r="F376" s="42" t="str">
        <f>IF(C376="","",IF(ENTRADA!$F$13="","ERROR",DATEDIF(Tabla7[[#This Row],[FECHA
NACIMIENTO  ]],ENTRADA!$F$13,"y")))</f>
        <v/>
      </c>
      <c r="G376" s="8"/>
      <c r="H376" s="3"/>
      <c r="I376" s="144" t="str">
        <f t="shared" si="10"/>
        <v/>
      </c>
      <c r="J376" s="6"/>
      <c r="K376" s="10"/>
      <c r="L376" s="10"/>
      <c r="M376" s="3">
        <f t="shared" si="11"/>
        <v>0</v>
      </c>
    </row>
    <row r="377" spans="1:13" ht="24.95" customHeight="1">
      <c r="A377" s="80"/>
      <c r="B377" s="45"/>
      <c r="C377" s="10"/>
      <c r="D377" s="2"/>
      <c r="E377" s="30"/>
      <c r="F377" s="42" t="str">
        <f>IF(C377="","",IF(ENTRADA!$F$13="","ERROR",DATEDIF(Tabla7[[#This Row],[FECHA
NACIMIENTO  ]],ENTRADA!$F$13,"y")))</f>
        <v/>
      </c>
      <c r="G377" s="8"/>
      <c r="H377" s="3"/>
      <c r="I377" s="144" t="str">
        <f t="shared" si="10"/>
        <v/>
      </c>
      <c r="J377" s="6"/>
      <c r="K377" s="10"/>
      <c r="L377" s="10"/>
      <c r="M377" s="3">
        <f t="shared" si="11"/>
        <v>0</v>
      </c>
    </row>
    <row r="378" spans="1:13" ht="24.95" customHeight="1">
      <c r="A378" s="80"/>
      <c r="B378" s="45"/>
      <c r="C378" s="10"/>
      <c r="D378" s="2"/>
      <c r="E378" s="30"/>
      <c r="F378" s="42" t="str">
        <f>IF(C378="","",IF(ENTRADA!$F$13="","ERROR",DATEDIF(Tabla7[[#This Row],[FECHA
NACIMIENTO  ]],ENTRADA!$F$13,"y")))</f>
        <v/>
      </c>
      <c r="G378" s="8"/>
      <c r="H378" s="3"/>
      <c r="I378" s="144" t="str">
        <f t="shared" si="10"/>
        <v/>
      </c>
      <c r="J378" s="6"/>
      <c r="K378" s="10"/>
      <c r="L378" s="10"/>
      <c r="M378" s="3">
        <f t="shared" si="11"/>
        <v>0</v>
      </c>
    </row>
    <row r="379" spans="1:13" ht="24.95" customHeight="1">
      <c r="A379" s="80"/>
      <c r="B379" s="45"/>
      <c r="C379" s="10"/>
      <c r="D379" s="2"/>
      <c r="E379" s="30"/>
      <c r="F379" s="42" t="str">
        <f>IF(C379="","",IF(ENTRADA!$F$13="","ERROR",DATEDIF(Tabla7[[#This Row],[FECHA
NACIMIENTO  ]],ENTRADA!$F$13,"y")))</f>
        <v/>
      </c>
      <c r="G379" s="8"/>
      <c r="H379" s="3"/>
      <c r="I379" s="144" t="str">
        <f t="shared" si="10"/>
        <v/>
      </c>
      <c r="J379" s="6"/>
      <c r="K379" s="10"/>
      <c r="L379" s="10"/>
      <c r="M379" s="3">
        <f t="shared" si="11"/>
        <v>0</v>
      </c>
    </row>
    <row r="380" spans="1:13" ht="24.95" customHeight="1">
      <c r="A380" s="80"/>
      <c r="B380" s="45"/>
      <c r="C380" s="10"/>
      <c r="D380" s="2"/>
      <c r="E380" s="30"/>
      <c r="F380" s="42" t="str">
        <f>IF(C380="","",IF(ENTRADA!$F$13="","ERROR",DATEDIF(Tabla7[[#This Row],[FECHA
NACIMIENTO  ]],ENTRADA!$F$13,"y")))</f>
        <v/>
      </c>
      <c r="G380" s="8"/>
      <c r="H380" s="3"/>
      <c r="I380" s="144" t="str">
        <f t="shared" si="10"/>
        <v/>
      </c>
      <c r="J380" s="6"/>
      <c r="K380" s="10"/>
      <c r="L380" s="10"/>
      <c r="M380" s="3">
        <f t="shared" si="11"/>
        <v>0</v>
      </c>
    </row>
    <row r="381" spans="1:13" ht="24.95" customHeight="1">
      <c r="A381" s="80"/>
      <c r="B381" s="45"/>
      <c r="C381" s="10"/>
      <c r="D381" s="2"/>
      <c r="E381" s="30"/>
      <c r="F381" s="42" t="str">
        <f>IF(C381="","",IF(ENTRADA!$F$13="","ERROR",DATEDIF(Tabla7[[#This Row],[FECHA
NACIMIENTO  ]],ENTRADA!$F$13,"y")))</f>
        <v/>
      </c>
      <c r="G381" s="8"/>
      <c r="H381" s="3"/>
      <c r="I381" s="144" t="str">
        <f t="shared" si="10"/>
        <v/>
      </c>
      <c r="J381" s="6"/>
      <c r="K381" s="10"/>
      <c r="L381" s="10"/>
      <c r="M381" s="3">
        <f t="shared" si="11"/>
        <v>0</v>
      </c>
    </row>
    <row r="382" spans="1:13" ht="24.95" customHeight="1">
      <c r="A382" s="80"/>
      <c r="B382" s="45"/>
      <c r="C382" s="10"/>
      <c r="D382" s="2"/>
      <c r="E382" s="30"/>
      <c r="F382" s="42" t="str">
        <f>IF(C382="","",IF(ENTRADA!$F$13="","ERROR",DATEDIF(Tabla7[[#This Row],[FECHA
NACIMIENTO  ]],ENTRADA!$F$13,"y")))</f>
        <v/>
      </c>
      <c r="G382" s="8"/>
      <c r="H382" s="3"/>
      <c r="I382" s="144" t="str">
        <f t="shared" si="10"/>
        <v/>
      </c>
      <c r="J382" s="6"/>
      <c r="K382" s="10"/>
      <c r="L382" s="10"/>
      <c r="M382" s="3">
        <f t="shared" si="11"/>
        <v>0</v>
      </c>
    </row>
    <row r="383" spans="1:13" ht="24.95" customHeight="1">
      <c r="A383" s="80"/>
      <c r="B383" s="45"/>
      <c r="C383" s="10"/>
      <c r="D383" s="2"/>
      <c r="E383" s="30"/>
      <c r="F383" s="42" t="str">
        <f>IF(C383="","",IF(ENTRADA!$F$13="","ERROR",DATEDIF(Tabla7[[#This Row],[FECHA
NACIMIENTO  ]],ENTRADA!$F$13,"y")))</f>
        <v/>
      </c>
      <c r="G383" s="8"/>
      <c r="H383" s="3"/>
      <c r="I383" s="144" t="str">
        <f t="shared" si="10"/>
        <v/>
      </c>
      <c r="J383" s="6"/>
      <c r="K383" s="10"/>
      <c r="L383" s="10"/>
      <c r="M383" s="3">
        <f t="shared" si="11"/>
        <v>0</v>
      </c>
    </row>
    <row r="384" spans="1:13" ht="24.95" customHeight="1">
      <c r="A384" s="80"/>
      <c r="B384" s="45"/>
      <c r="C384" s="10"/>
      <c r="D384" s="2"/>
      <c r="E384" s="30"/>
      <c r="F384" s="42" t="str">
        <f>IF(C384="","",IF(ENTRADA!$F$13="","ERROR",DATEDIF(Tabla7[[#This Row],[FECHA
NACIMIENTO  ]],ENTRADA!$F$13,"y")))</f>
        <v/>
      </c>
      <c r="G384" s="8"/>
      <c r="H384" s="3"/>
      <c r="I384" s="144" t="str">
        <f t="shared" si="10"/>
        <v/>
      </c>
      <c r="J384" s="6"/>
      <c r="K384" s="10"/>
      <c r="L384" s="10"/>
      <c r="M384" s="3">
        <f t="shared" si="11"/>
        <v>0</v>
      </c>
    </row>
    <row r="385" spans="1:13" ht="24.95" customHeight="1">
      <c r="A385" s="80"/>
      <c r="B385" s="45"/>
      <c r="C385" s="10"/>
      <c r="D385" s="2"/>
      <c r="E385" s="30"/>
      <c r="F385" s="42" t="str">
        <f>IF(C385="","",IF(ENTRADA!$F$13="","ERROR",DATEDIF(Tabla7[[#This Row],[FECHA
NACIMIENTO  ]],ENTRADA!$F$13,"y")))</f>
        <v/>
      </c>
      <c r="G385" s="8"/>
      <c r="H385" s="3"/>
      <c r="I385" s="144" t="str">
        <f t="shared" si="10"/>
        <v/>
      </c>
      <c r="J385" s="6"/>
      <c r="K385" s="10"/>
      <c r="L385" s="10"/>
      <c r="M385" s="3">
        <f t="shared" si="11"/>
        <v>0</v>
      </c>
    </row>
    <row r="386" spans="1:13" ht="24.95" customHeight="1">
      <c r="A386" s="80"/>
      <c r="B386" s="45"/>
      <c r="C386" s="10"/>
      <c r="D386" s="2"/>
      <c r="E386" s="30"/>
      <c r="F386" s="42" t="str">
        <f>IF(C386="","",IF(ENTRADA!$F$13="","ERROR",DATEDIF(Tabla7[[#This Row],[FECHA
NACIMIENTO  ]],ENTRADA!$F$13,"y")))</f>
        <v/>
      </c>
      <c r="G386" s="8"/>
      <c r="H386" s="3"/>
      <c r="I386" s="144" t="str">
        <f t="shared" ref="I386:I400" si="12">IF(B386="","",IF(OR(G386&gt;64,H386="PSÍQUICA"),"SI","NO"))</f>
        <v/>
      </c>
      <c r="J386" s="6"/>
      <c r="K386" s="10"/>
      <c r="L386" s="10"/>
      <c r="M386" s="3">
        <f t="shared" si="11"/>
        <v>0</v>
      </c>
    </row>
    <row r="387" spans="1:13" ht="24.95" customHeight="1">
      <c r="A387" s="80"/>
      <c r="B387" s="45"/>
      <c r="C387" s="10"/>
      <c r="D387" s="2"/>
      <c r="E387" s="30"/>
      <c r="F387" s="42" t="str">
        <f>IF(C387="","",IF(ENTRADA!$F$13="","ERROR",DATEDIF(Tabla7[[#This Row],[FECHA
NACIMIENTO  ]],ENTRADA!$F$13,"y")))</f>
        <v/>
      </c>
      <c r="G387" s="8"/>
      <c r="H387" s="3"/>
      <c r="I387" s="144" t="str">
        <f t="shared" si="12"/>
        <v/>
      </c>
      <c r="J387" s="6"/>
      <c r="K387" s="10"/>
      <c r="L387" s="10"/>
      <c r="M387" s="3">
        <f t="shared" si="11"/>
        <v>0</v>
      </c>
    </row>
    <row r="388" spans="1:13" ht="24.95" customHeight="1">
      <c r="A388" s="80"/>
      <c r="B388" s="45"/>
      <c r="C388" s="10"/>
      <c r="D388" s="2"/>
      <c r="E388" s="30"/>
      <c r="F388" s="42" t="str">
        <f>IF(C388="","",IF(ENTRADA!$F$13="","ERROR",DATEDIF(Tabla7[[#This Row],[FECHA
NACIMIENTO  ]],ENTRADA!$F$13,"y")))</f>
        <v/>
      </c>
      <c r="G388" s="8"/>
      <c r="H388" s="3"/>
      <c r="I388" s="144" t="str">
        <f t="shared" si="12"/>
        <v/>
      </c>
      <c r="J388" s="6"/>
      <c r="K388" s="10"/>
      <c r="L388" s="10"/>
      <c r="M388" s="3">
        <f t="shared" si="11"/>
        <v>0</v>
      </c>
    </row>
    <row r="389" spans="1:13" ht="24.95" customHeight="1">
      <c r="A389" s="80"/>
      <c r="B389" s="45"/>
      <c r="C389" s="10"/>
      <c r="D389" s="2"/>
      <c r="E389" s="30"/>
      <c r="F389" s="42" t="str">
        <f>IF(C389="","",IF(ENTRADA!$F$13="","ERROR",DATEDIF(Tabla7[[#This Row],[FECHA
NACIMIENTO  ]],ENTRADA!$F$13,"y")))</f>
        <v/>
      </c>
      <c r="G389" s="8"/>
      <c r="H389" s="3"/>
      <c r="I389" s="144" t="str">
        <f t="shared" si="12"/>
        <v/>
      </c>
      <c r="J389" s="6"/>
      <c r="K389" s="10"/>
      <c r="L389" s="10"/>
      <c r="M389" s="3">
        <f t="shared" si="11"/>
        <v>0</v>
      </c>
    </row>
    <row r="390" spans="1:13" ht="24.95" customHeight="1">
      <c r="A390" s="80"/>
      <c r="B390" s="45"/>
      <c r="C390" s="10"/>
      <c r="D390" s="2"/>
      <c r="E390" s="30"/>
      <c r="F390" s="42" t="str">
        <f>IF(C390="","",IF(ENTRADA!$F$13="","ERROR",DATEDIF(Tabla7[[#This Row],[FECHA
NACIMIENTO  ]],ENTRADA!$F$13,"y")))</f>
        <v/>
      </c>
      <c r="G390" s="8"/>
      <c r="H390" s="3"/>
      <c r="I390" s="144" t="str">
        <f t="shared" si="12"/>
        <v/>
      </c>
      <c r="J390" s="6"/>
      <c r="K390" s="10"/>
      <c r="L390" s="10"/>
      <c r="M390" s="3">
        <f t="shared" si="11"/>
        <v>0</v>
      </c>
    </row>
    <row r="391" spans="1:13" ht="24.95" customHeight="1">
      <c r="A391" s="80"/>
      <c r="B391" s="45"/>
      <c r="C391" s="10"/>
      <c r="D391" s="2"/>
      <c r="E391" s="30"/>
      <c r="F391" s="42" t="str">
        <f>IF(C391="","",IF(ENTRADA!$F$13="","ERROR",DATEDIF(Tabla7[[#This Row],[FECHA
NACIMIENTO  ]],ENTRADA!$F$13,"y")))</f>
        <v/>
      </c>
      <c r="G391" s="8"/>
      <c r="H391" s="3"/>
      <c r="I391" s="144" t="str">
        <f t="shared" si="12"/>
        <v/>
      </c>
      <c r="J391" s="6"/>
      <c r="K391" s="10"/>
      <c r="L391" s="10"/>
      <c r="M391" s="3">
        <f t="shared" ref="M391:M400" si="13">IF(COUNTIF(C:C,C391)&gt;1,IF(C391=C390,0,1),COUNTIF(C:C,C391))</f>
        <v>0</v>
      </c>
    </row>
    <row r="392" spans="1:13" ht="24.95" customHeight="1">
      <c r="A392" s="80"/>
      <c r="B392" s="45"/>
      <c r="C392" s="10"/>
      <c r="D392" s="2"/>
      <c r="E392" s="30"/>
      <c r="F392" s="42" t="str">
        <f>IF(C392="","",IF(ENTRADA!$F$13="","ERROR",DATEDIF(Tabla7[[#This Row],[FECHA
NACIMIENTO  ]],ENTRADA!$F$13,"y")))</f>
        <v/>
      </c>
      <c r="G392" s="8"/>
      <c r="H392" s="3"/>
      <c r="I392" s="144" t="str">
        <f t="shared" si="12"/>
        <v/>
      </c>
      <c r="J392" s="6"/>
      <c r="K392" s="10"/>
      <c r="L392" s="10"/>
      <c r="M392" s="3">
        <f t="shared" si="13"/>
        <v>0</v>
      </c>
    </row>
    <row r="393" spans="1:13" ht="24.95" customHeight="1">
      <c r="A393" s="80"/>
      <c r="B393" s="45"/>
      <c r="C393" s="10"/>
      <c r="D393" s="2"/>
      <c r="E393" s="30"/>
      <c r="F393" s="42" t="str">
        <f>IF(C393="","",IF(ENTRADA!$F$13="","ERROR",DATEDIF(Tabla7[[#This Row],[FECHA
NACIMIENTO  ]],ENTRADA!$F$13,"y")))</f>
        <v/>
      </c>
      <c r="G393" s="8"/>
      <c r="H393" s="3"/>
      <c r="I393" s="144" t="str">
        <f t="shared" si="12"/>
        <v/>
      </c>
      <c r="J393" s="6"/>
      <c r="K393" s="10"/>
      <c r="L393" s="10"/>
      <c r="M393" s="3">
        <f t="shared" si="13"/>
        <v>0</v>
      </c>
    </row>
    <row r="394" spans="1:13" ht="24.95" customHeight="1">
      <c r="A394" s="80"/>
      <c r="B394" s="45"/>
      <c r="C394" s="10"/>
      <c r="D394" s="2"/>
      <c r="E394" s="30"/>
      <c r="F394" s="42" t="str">
        <f>IF(C394="","",IF(ENTRADA!$F$13="","ERROR",DATEDIF(Tabla7[[#This Row],[FECHA
NACIMIENTO  ]],ENTRADA!$F$13,"y")))</f>
        <v/>
      </c>
      <c r="G394" s="8"/>
      <c r="H394" s="3"/>
      <c r="I394" s="144" t="str">
        <f t="shared" si="12"/>
        <v/>
      </c>
      <c r="J394" s="6"/>
      <c r="K394" s="10"/>
      <c r="L394" s="10"/>
      <c r="M394" s="3">
        <f t="shared" si="13"/>
        <v>0</v>
      </c>
    </row>
    <row r="395" spans="1:13" ht="24.95" customHeight="1">
      <c r="A395" s="80"/>
      <c r="B395" s="45"/>
      <c r="C395" s="10"/>
      <c r="D395" s="2"/>
      <c r="E395" s="30"/>
      <c r="F395" s="42" t="str">
        <f>IF(C395="","",IF(ENTRADA!$F$13="","ERROR",DATEDIF(Tabla7[[#This Row],[FECHA
NACIMIENTO  ]],ENTRADA!$F$13,"y")))</f>
        <v/>
      </c>
      <c r="G395" s="8"/>
      <c r="H395" s="3"/>
      <c r="I395" s="144" t="str">
        <f t="shared" si="12"/>
        <v/>
      </c>
      <c r="J395" s="6"/>
      <c r="K395" s="10"/>
      <c r="L395" s="10"/>
      <c r="M395" s="3">
        <f t="shared" si="13"/>
        <v>0</v>
      </c>
    </row>
    <row r="396" spans="1:13" ht="24.95" customHeight="1">
      <c r="A396" s="80"/>
      <c r="B396" s="45"/>
      <c r="C396" s="10"/>
      <c r="D396" s="2"/>
      <c r="E396" s="30"/>
      <c r="F396" s="42" t="str">
        <f>IF(C396="","",IF(ENTRADA!$F$13="","ERROR",DATEDIF(Tabla7[[#This Row],[FECHA
NACIMIENTO  ]],ENTRADA!$F$13,"y")))</f>
        <v/>
      </c>
      <c r="G396" s="8"/>
      <c r="H396" s="3"/>
      <c r="I396" s="144" t="str">
        <f t="shared" si="12"/>
        <v/>
      </c>
      <c r="J396" s="6"/>
      <c r="K396" s="10"/>
      <c r="L396" s="10"/>
      <c r="M396" s="3">
        <f t="shared" si="13"/>
        <v>0</v>
      </c>
    </row>
    <row r="397" spans="1:13" ht="24.95" customHeight="1">
      <c r="A397" s="80"/>
      <c r="B397" s="45"/>
      <c r="C397" s="10"/>
      <c r="D397" s="2"/>
      <c r="E397" s="30"/>
      <c r="F397" s="42" t="str">
        <f>IF(C397="","",IF(ENTRADA!$F$13="","ERROR",DATEDIF(Tabla7[[#This Row],[FECHA
NACIMIENTO  ]],ENTRADA!$F$13,"y")))</f>
        <v/>
      </c>
      <c r="G397" s="8"/>
      <c r="H397" s="3"/>
      <c r="I397" s="144" t="str">
        <f t="shared" si="12"/>
        <v/>
      </c>
      <c r="J397" s="6"/>
      <c r="K397" s="10"/>
      <c r="L397" s="10"/>
      <c r="M397" s="3">
        <f t="shared" si="13"/>
        <v>0</v>
      </c>
    </row>
    <row r="398" spans="1:13" ht="24.95" customHeight="1">
      <c r="A398" s="80"/>
      <c r="B398" s="45"/>
      <c r="C398" s="10"/>
      <c r="D398" s="2"/>
      <c r="E398" s="30"/>
      <c r="F398" s="42" t="str">
        <f>IF(C398="","",IF(ENTRADA!$F$13="","ERROR",DATEDIF(Tabla7[[#This Row],[FECHA
NACIMIENTO  ]],ENTRADA!$F$13,"y")))</f>
        <v/>
      </c>
      <c r="G398" s="8"/>
      <c r="H398" s="74"/>
      <c r="I398" s="144" t="str">
        <f t="shared" si="12"/>
        <v/>
      </c>
      <c r="J398" s="6"/>
      <c r="K398" s="10"/>
      <c r="L398" s="10"/>
      <c r="M398" s="3">
        <f t="shared" si="13"/>
        <v>0</v>
      </c>
    </row>
    <row r="399" spans="1:13" ht="24.95" customHeight="1">
      <c r="A399" s="80"/>
      <c r="B399" s="45"/>
      <c r="C399" s="10"/>
      <c r="D399" s="2"/>
      <c r="E399" s="30"/>
      <c r="F399" s="42" t="str">
        <f>IF(C399="","",IF(ENTRADA!$F$13="","ERROR",DATEDIF(Tabla7[[#This Row],[FECHA
NACIMIENTO  ]],ENTRADA!$F$13,"y")))</f>
        <v/>
      </c>
      <c r="G399" s="8"/>
      <c r="H399" s="74"/>
      <c r="I399" s="144" t="str">
        <f t="shared" si="12"/>
        <v/>
      </c>
      <c r="J399" s="6"/>
      <c r="K399" s="10"/>
      <c r="L399" s="10"/>
      <c r="M399" s="3">
        <f t="shared" si="13"/>
        <v>0</v>
      </c>
    </row>
    <row r="400" spans="1:13" ht="24.95" customHeight="1">
      <c r="A400" s="80"/>
      <c r="B400" s="76"/>
      <c r="C400" s="75"/>
      <c r="D400" s="41"/>
      <c r="E400" s="6"/>
      <c r="F400" s="42" t="str">
        <f>IF(C400="","",IF(ENTRADA!$F$13="","ERROR",DATEDIF(Tabla7[[#This Row],[FECHA
NACIMIENTO  ]],ENTRADA!$F$13,"y")))</f>
        <v/>
      </c>
      <c r="G400" s="8"/>
      <c r="H400" s="77"/>
      <c r="I400" s="144" t="str">
        <f t="shared" si="12"/>
        <v/>
      </c>
      <c r="J400" s="6"/>
      <c r="K400" s="3"/>
      <c r="L400" s="30"/>
      <c r="M400" s="3">
        <f t="shared" si="13"/>
        <v>0</v>
      </c>
    </row>
  </sheetData>
  <sheetProtection password="C9B5" sheet="1" objects="1" scenarios="1" formatRows="0" insertRows="0" selectLockedCells="1" sort="0" autoFilter="0" pivotTables="0"/>
  <protectedRanges>
    <protectedRange sqref="A1:M400" name="CON DISCAPACIDAD"/>
  </protectedRanges>
  <conditionalFormatting sqref="D400">
    <cfRule type="expression" dxfId="57" priority="178">
      <formula>AND(G400&gt;=#REF!,G400&lt;EOMONTH(TODAY(),-1))</formula>
    </cfRule>
  </conditionalFormatting>
  <dataValidations xWindow="814" yWindow="358" count="2">
    <dataValidation type="textLength" operator="equal" allowBlank="1" showInputMessage="1" showErrorMessage="1" errorTitle="Identificador incorrecto" error="Introducir úmeros y letras seguidos, sin guiones ni espacios" sqref="B2:B400">
      <formula1>9</formula1>
    </dataValidation>
    <dataValidation type="textLength" operator="equal" allowBlank="1" showInputMessage="1" showErrorMessage="1" errorTitle="Introducción errónea del grado" error="Introducir el porcentaje de discapacidad solo con 2 dígitos sin comás ni simbolo porcentaje." sqref="G2:G400">
      <formula1>2</formula1>
    </dataValidation>
  </dataValidations>
  <pageMargins left="0.7" right="0.7" top="0.75" bottom="0.75" header="0.3" footer="0.3"/>
  <pageSetup paperSize="9" orientation="portrait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xWindow="814" yWindow="358" count="2">
        <x14:dataValidation type="list" allowBlank="1" showInputMessage="1" showErrorMessage="1">
          <x14:formula1>
            <xm:f>'NO TOCAR'!$P$3:$P$4</xm:f>
          </x14:formula1>
          <xm:sqref>D2:D400</xm:sqref>
        </x14:dataValidation>
        <x14:dataValidation type="list" allowBlank="1" showInputMessage="1" showErrorMessage="1">
          <x14:formula1>
            <xm:f>'NO TOCAR'!$M$3:$M$6</xm:f>
          </x14:formula1>
          <xm:sqref>H2:H400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77"/>
  <sheetViews>
    <sheetView workbookViewId="0">
      <pane ySplit="1" topLeftCell="A2" activePane="bottomLeft" state="frozen"/>
      <selection pane="bottomLeft" activeCell="F1" sqref="F1"/>
    </sheetView>
  </sheetViews>
  <sheetFormatPr baseColWidth="10" defaultColWidth="11.5703125" defaultRowHeight="15"/>
  <cols>
    <col min="1" max="1" width="10.85546875" style="20" bestFit="1" customWidth="1"/>
    <col min="2" max="2" width="43.7109375" style="19" customWidth="1"/>
    <col min="3" max="3" width="13.5703125" style="33" customWidth="1"/>
    <col min="4" max="4" width="36.140625" style="56" customWidth="1"/>
    <col min="5" max="5" width="42.42578125" style="20" customWidth="1"/>
    <col min="6" max="6" width="21.140625" style="20" customWidth="1"/>
    <col min="7" max="7" width="22.5703125" style="20" hidden="1" customWidth="1"/>
    <col min="8" max="8" width="3" style="15" customWidth="1"/>
    <col min="9" max="9" width="5.42578125" style="18" customWidth="1"/>
    <col min="10" max="10" width="6.140625" style="18" bestFit="1" customWidth="1"/>
    <col min="11" max="11" width="8.85546875" style="18" customWidth="1"/>
    <col min="12" max="16384" width="11.5703125" style="16"/>
  </cols>
  <sheetData>
    <row r="1" spans="1:11" ht="48" customHeight="1">
      <c r="A1" s="65" t="s">
        <v>7</v>
      </c>
      <c r="B1" s="64" t="s">
        <v>206</v>
      </c>
      <c r="C1" s="66" t="s">
        <v>181</v>
      </c>
      <c r="D1" s="64" t="s">
        <v>251</v>
      </c>
      <c r="E1" s="64" t="s">
        <v>217</v>
      </c>
      <c r="F1" s="67" t="s">
        <v>218</v>
      </c>
      <c r="G1" s="17" t="s">
        <v>8</v>
      </c>
      <c r="H1" s="18"/>
      <c r="J1" s="54" t="s">
        <v>200</v>
      </c>
      <c r="K1" s="54">
        <f>COUNTIF(SIN[UNIDAD DE APOYO],"SI")+COUNTA(SIN[ PERSONAL TÉCNICO Y DE APOYO:
 ESPECIFICAR TITULACIÓN])</f>
        <v>0</v>
      </c>
    </row>
    <row r="2" spans="1:11" ht="14.1" customHeight="1">
      <c r="A2" s="69"/>
      <c r="B2" s="68"/>
      <c r="C2" s="70"/>
      <c r="D2" s="69"/>
      <c r="E2" s="69"/>
      <c r="F2" s="69"/>
      <c r="G2" s="3">
        <f t="shared" ref="G2:G33" si="0">IF(COUNTIF(A:A,A2)&gt;1,IF(A2=A1,0,1),COUNTIF(A:A,A2))</f>
        <v>0</v>
      </c>
      <c r="H2" s="18"/>
    </row>
    <row r="3" spans="1:11" ht="14.1" customHeight="1">
      <c r="A3" s="69"/>
      <c r="B3" s="68"/>
      <c r="C3" s="70"/>
      <c r="D3" s="69"/>
      <c r="E3" s="69"/>
      <c r="F3" s="69"/>
      <c r="G3" s="3">
        <f t="shared" si="0"/>
        <v>0</v>
      </c>
      <c r="H3" s="18"/>
    </row>
    <row r="4" spans="1:11" ht="14.1" customHeight="1">
      <c r="A4" s="69"/>
      <c r="B4" s="68"/>
      <c r="C4" s="70"/>
      <c r="D4" s="69"/>
      <c r="E4" s="69"/>
      <c r="F4" s="69"/>
      <c r="G4" s="3">
        <f t="shared" si="0"/>
        <v>0</v>
      </c>
      <c r="H4" s="18"/>
    </row>
    <row r="5" spans="1:11" ht="14.1" customHeight="1">
      <c r="A5" s="69"/>
      <c r="B5" s="68"/>
      <c r="C5" s="70"/>
      <c r="D5" s="69"/>
      <c r="E5" s="69"/>
      <c r="F5" s="69"/>
      <c r="G5" s="3">
        <f t="shared" si="0"/>
        <v>0</v>
      </c>
      <c r="H5" s="18"/>
    </row>
    <row r="6" spans="1:11" ht="14.1" customHeight="1">
      <c r="A6" s="69"/>
      <c r="B6" s="68"/>
      <c r="C6" s="70"/>
      <c r="D6" s="69"/>
      <c r="E6" s="69"/>
      <c r="F6" s="69"/>
      <c r="G6" s="3">
        <f t="shared" si="0"/>
        <v>0</v>
      </c>
      <c r="H6" s="18"/>
    </row>
    <row r="7" spans="1:11" ht="14.1" customHeight="1">
      <c r="A7" s="69"/>
      <c r="B7" s="68"/>
      <c r="C7" s="70"/>
      <c r="D7" s="69"/>
      <c r="E7" s="69"/>
      <c r="F7" s="69"/>
      <c r="G7" s="3">
        <f t="shared" si="0"/>
        <v>0</v>
      </c>
      <c r="H7" s="18"/>
    </row>
    <row r="8" spans="1:11" ht="14.1" customHeight="1">
      <c r="A8" s="69"/>
      <c r="B8" s="68"/>
      <c r="C8" s="70"/>
      <c r="D8" s="69"/>
      <c r="E8" s="69"/>
      <c r="F8" s="69"/>
      <c r="G8" s="3">
        <f t="shared" si="0"/>
        <v>0</v>
      </c>
      <c r="H8" s="18"/>
    </row>
    <row r="9" spans="1:11" ht="14.1" customHeight="1">
      <c r="A9" s="69"/>
      <c r="B9" s="68"/>
      <c r="C9" s="70"/>
      <c r="D9" s="69"/>
      <c r="E9" s="69"/>
      <c r="F9" s="69"/>
      <c r="G9" s="3">
        <f t="shared" si="0"/>
        <v>0</v>
      </c>
      <c r="H9" s="18"/>
    </row>
    <row r="10" spans="1:11" ht="14.1" customHeight="1">
      <c r="A10" s="69"/>
      <c r="B10" s="68"/>
      <c r="C10" s="70"/>
      <c r="D10" s="69"/>
      <c r="E10" s="69"/>
      <c r="F10" s="69"/>
      <c r="G10" s="3">
        <f t="shared" si="0"/>
        <v>0</v>
      </c>
      <c r="H10" s="18"/>
    </row>
    <row r="11" spans="1:11" ht="14.1" customHeight="1">
      <c r="A11" s="69"/>
      <c r="B11" s="68"/>
      <c r="C11" s="70"/>
      <c r="D11" s="69"/>
      <c r="E11" s="69"/>
      <c r="F11" s="69"/>
      <c r="G11" s="3">
        <f t="shared" si="0"/>
        <v>0</v>
      </c>
      <c r="H11" s="18"/>
    </row>
    <row r="12" spans="1:11" ht="14.1" customHeight="1">
      <c r="A12" s="69"/>
      <c r="B12" s="68"/>
      <c r="C12" s="70"/>
      <c r="D12" s="69"/>
      <c r="E12" s="69"/>
      <c r="F12" s="69"/>
      <c r="G12" s="3">
        <f t="shared" si="0"/>
        <v>0</v>
      </c>
      <c r="H12" s="18"/>
    </row>
    <row r="13" spans="1:11" ht="14.1" customHeight="1">
      <c r="A13" s="69"/>
      <c r="B13" s="68"/>
      <c r="C13" s="70"/>
      <c r="D13" s="69"/>
      <c r="E13" s="69"/>
      <c r="F13" s="69"/>
      <c r="G13" s="3">
        <f t="shared" si="0"/>
        <v>0</v>
      </c>
      <c r="H13" s="18"/>
    </row>
    <row r="14" spans="1:11" ht="14.1" customHeight="1">
      <c r="A14" s="69"/>
      <c r="B14" s="68"/>
      <c r="C14" s="70"/>
      <c r="D14" s="69"/>
      <c r="E14" s="69"/>
      <c r="F14" s="69"/>
      <c r="G14" s="3">
        <f t="shared" si="0"/>
        <v>0</v>
      </c>
      <c r="H14" s="18"/>
    </row>
    <row r="15" spans="1:11" ht="14.1" customHeight="1">
      <c r="A15" s="69"/>
      <c r="B15" s="68"/>
      <c r="C15" s="70"/>
      <c r="D15" s="69"/>
      <c r="E15" s="69"/>
      <c r="F15" s="69"/>
      <c r="G15" s="3">
        <f t="shared" si="0"/>
        <v>0</v>
      </c>
      <c r="H15" s="18"/>
    </row>
    <row r="16" spans="1:11" ht="14.1" customHeight="1">
      <c r="A16" s="69"/>
      <c r="B16" s="68"/>
      <c r="C16" s="70"/>
      <c r="D16" s="69"/>
      <c r="E16" s="69"/>
      <c r="F16" s="69"/>
      <c r="G16" s="3">
        <f t="shared" si="0"/>
        <v>0</v>
      </c>
      <c r="H16" s="18"/>
    </row>
    <row r="17" spans="1:8" ht="14.1" customHeight="1">
      <c r="A17" s="69"/>
      <c r="B17" s="68"/>
      <c r="C17" s="70"/>
      <c r="D17" s="69"/>
      <c r="E17" s="69"/>
      <c r="F17" s="69"/>
      <c r="G17" s="3">
        <f t="shared" si="0"/>
        <v>0</v>
      </c>
      <c r="H17" s="18"/>
    </row>
    <row r="18" spans="1:8" ht="14.1" customHeight="1">
      <c r="A18" s="69"/>
      <c r="B18" s="68"/>
      <c r="C18" s="70"/>
      <c r="D18" s="69"/>
      <c r="E18" s="69"/>
      <c r="F18" s="69"/>
      <c r="G18" s="3">
        <f t="shared" si="0"/>
        <v>0</v>
      </c>
      <c r="H18" s="18"/>
    </row>
    <row r="19" spans="1:8" ht="14.1" customHeight="1">
      <c r="A19" s="69"/>
      <c r="B19" s="68"/>
      <c r="C19" s="70"/>
      <c r="D19" s="69"/>
      <c r="E19" s="69"/>
      <c r="F19" s="69"/>
      <c r="G19" s="3">
        <f t="shared" si="0"/>
        <v>0</v>
      </c>
      <c r="H19" s="18"/>
    </row>
    <row r="20" spans="1:8" ht="14.1" customHeight="1">
      <c r="A20" s="69"/>
      <c r="B20" s="68"/>
      <c r="C20" s="70"/>
      <c r="D20" s="69"/>
      <c r="E20" s="69"/>
      <c r="F20" s="69"/>
      <c r="G20" s="3">
        <f t="shared" si="0"/>
        <v>0</v>
      </c>
      <c r="H20" s="18"/>
    </row>
    <row r="21" spans="1:8" ht="14.1" customHeight="1">
      <c r="A21" s="69"/>
      <c r="B21" s="68"/>
      <c r="C21" s="70"/>
      <c r="D21" s="69"/>
      <c r="E21" s="69"/>
      <c r="F21" s="69"/>
      <c r="G21" s="3">
        <f t="shared" si="0"/>
        <v>0</v>
      </c>
      <c r="H21" s="18"/>
    </row>
    <row r="22" spans="1:8" ht="14.1" customHeight="1">
      <c r="A22" s="69"/>
      <c r="B22" s="68"/>
      <c r="C22" s="70"/>
      <c r="D22" s="69"/>
      <c r="E22" s="69"/>
      <c r="F22" s="69"/>
      <c r="G22" s="3">
        <f t="shared" si="0"/>
        <v>0</v>
      </c>
      <c r="H22" s="18"/>
    </row>
    <row r="23" spans="1:8" ht="14.1" customHeight="1">
      <c r="A23" s="69"/>
      <c r="B23" s="68"/>
      <c r="C23" s="70"/>
      <c r="D23" s="69"/>
      <c r="E23" s="69"/>
      <c r="F23" s="69"/>
      <c r="G23" s="3">
        <f t="shared" si="0"/>
        <v>0</v>
      </c>
      <c r="H23" s="18"/>
    </row>
    <row r="24" spans="1:8" ht="14.1" customHeight="1">
      <c r="A24" s="69"/>
      <c r="B24" s="68"/>
      <c r="C24" s="70"/>
      <c r="D24" s="69"/>
      <c r="E24" s="69"/>
      <c r="F24" s="69"/>
      <c r="G24" s="3">
        <f t="shared" si="0"/>
        <v>0</v>
      </c>
      <c r="H24" s="18"/>
    </row>
    <row r="25" spans="1:8" ht="14.1" customHeight="1">
      <c r="A25" s="69"/>
      <c r="B25" s="68"/>
      <c r="C25" s="70"/>
      <c r="D25" s="69"/>
      <c r="E25" s="69"/>
      <c r="F25" s="69"/>
      <c r="G25" s="3">
        <f t="shared" si="0"/>
        <v>0</v>
      </c>
      <c r="H25" s="18"/>
    </row>
    <row r="26" spans="1:8" ht="14.1" customHeight="1">
      <c r="A26" s="69"/>
      <c r="B26" s="68"/>
      <c r="C26" s="70"/>
      <c r="D26" s="69"/>
      <c r="E26" s="69"/>
      <c r="F26" s="69"/>
      <c r="G26" s="3">
        <f t="shared" si="0"/>
        <v>0</v>
      </c>
      <c r="H26" s="18"/>
    </row>
    <row r="27" spans="1:8" ht="14.1" customHeight="1">
      <c r="A27" s="69"/>
      <c r="B27" s="68"/>
      <c r="C27" s="70"/>
      <c r="D27" s="69"/>
      <c r="E27" s="69"/>
      <c r="F27" s="69"/>
      <c r="G27" s="3">
        <f t="shared" si="0"/>
        <v>0</v>
      </c>
      <c r="H27" s="18"/>
    </row>
    <row r="28" spans="1:8" ht="14.1" customHeight="1">
      <c r="A28" s="69"/>
      <c r="B28" s="68"/>
      <c r="C28" s="70"/>
      <c r="D28" s="69"/>
      <c r="E28" s="69"/>
      <c r="F28" s="69"/>
      <c r="G28" s="3">
        <f t="shared" si="0"/>
        <v>0</v>
      </c>
      <c r="H28" s="18"/>
    </row>
    <row r="29" spans="1:8" ht="14.1" customHeight="1">
      <c r="A29" s="69"/>
      <c r="B29" s="68"/>
      <c r="C29" s="70"/>
      <c r="D29" s="69"/>
      <c r="E29" s="69"/>
      <c r="F29" s="69"/>
      <c r="G29" s="3">
        <f t="shared" si="0"/>
        <v>0</v>
      </c>
      <c r="H29" s="18"/>
    </row>
    <row r="30" spans="1:8" ht="14.1" customHeight="1">
      <c r="A30" s="69"/>
      <c r="B30" s="68"/>
      <c r="C30" s="70"/>
      <c r="D30" s="69"/>
      <c r="E30" s="69"/>
      <c r="F30" s="69"/>
      <c r="G30" s="3">
        <f t="shared" si="0"/>
        <v>0</v>
      </c>
      <c r="H30" s="18"/>
    </row>
    <row r="31" spans="1:8" ht="14.1" customHeight="1">
      <c r="A31" s="72"/>
      <c r="B31" s="71"/>
      <c r="C31" s="73"/>
      <c r="D31" s="72"/>
      <c r="E31" s="72"/>
      <c r="F31" s="69"/>
      <c r="G31" s="3">
        <f t="shared" si="0"/>
        <v>0</v>
      </c>
      <c r="H31" s="18"/>
    </row>
    <row r="32" spans="1:8" ht="14.1" customHeight="1">
      <c r="A32" s="72"/>
      <c r="B32" s="71"/>
      <c r="C32" s="73"/>
      <c r="D32" s="72"/>
      <c r="E32" s="72"/>
      <c r="F32" s="69"/>
      <c r="G32" s="3">
        <f t="shared" si="0"/>
        <v>0</v>
      </c>
      <c r="H32" s="18"/>
    </row>
    <row r="33" spans="1:8" ht="14.1" customHeight="1">
      <c r="A33" s="72"/>
      <c r="B33" s="71"/>
      <c r="C33" s="73"/>
      <c r="D33" s="72"/>
      <c r="E33" s="72"/>
      <c r="F33" s="69"/>
      <c r="G33" s="3">
        <f t="shared" si="0"/>
        <v>0</v>
      </c>
      <c r="H33" s="18"/>
    </row>
    <row r="34" spans="1:8" ht="14.1" customHeight="1">
      <c r="A34" s="72"/>
      <c r="B34" s="71"/>
      <c r="C34" s="73"/>
      <c r="D34" s="72"/>
      <c r="E34" s="72"/>
      <c r="F34" s="69"/>
      <c r="G34" s="3">
        <f t="shared" ref="G34:G65" si="1">IF(COUNTIF(A:A,A34)&gt;1,IF(A34=A33,0,1),COUNTIF(A:A,A34))</f>
        <v>0</v>
      </c>
      <c r="H34" s="18"/>
    </row>
    <row r="35" spans="1:8" ht="14.1" customHeight="1">
      <c r="A35" s="72"/>
      <c r="B35" s="71"/>
      <c r="C35" s="73"/>
      <c r="D35" s="72"/>
      <c r="E35" s="72"/>
      <c r="F35" s="69"/>
      <c r="G35" s="3">
        <f t="shared" si="1"/>
        <v>0</v>
      </c>
      <c r="H35" s="18"/>
    </row>
    <row r="36" spans="1:8" ht="14.1" customHeight="1">
      <c r="A36" s="72"/>
      <c r="B36" s="71"/>
      <c r="C36" s="73"/>
      <c r="D36" s="72"/>
      <c r="E36" s="72"/>
      <c r="F36" s="69"/>
      <c r="G36" s="3">
        <f t="shared" si="1"/>
        <v>0</v>
      </c>
      <c r="H36" s="18"/>
    </row>
    <row r="37" spans="1:8" ht="14.1" customHeight="1">
      <c r="A37" s="72"/>
      <c r="B37" s="71"/>
      <c r="C37" s="73"/>
      <c r="D37" s="72"/>
      <c r="E37" s="72"/>
      <c r="F37" s="69"/>
      <c r="G37" s="3">
        <f t="shared" si="1"/>
        <v>0</v>
      </c>
      <c r="H37" s="18"/>
    </row>
    <row r="38" spans="1:8" ht="14.1" customHeight="1">
      <c r="A38" s="72"/>
      <c r="B38" s="71"/>
      <c r="C38" s="73"/>
      <c r="D38" s="72"/>
      <c r="E38" s="72"/>
      <c r="F38" s="69"/>
      <c r="G38" s="3">
        <f t="shared" si="1"/>
        <v>0</v>
      </c>
      <c r="H38" s="18"/>
    </row>
    <row r="39" spans="1:8" ht="14.1" customHeight="1">
      <c r="A39" s="72"/>
      <c r="B39" s="71"/>
      <c r="C39" s="73"/>
      <c r="D39" s="72"/>
      <c r="E39" s="72"/>
      <c r="F39" s="69"/>
      <c r="G39" s="3">
        <f t="shared" si="1"/>
        <v>0</v>
      </c>
      <c r="H39" s="18"/>
    </row>
    <row r="40" spans="1:8" ht="14.1" customHeight="1">
      <c r="A40" s="72"/>
      <c r="B40" s="71"/>
      <c r="C40" s="73"/>
      <c r="D40" s="72"/>
      <c r="E40" s="72"/>
      <c r="F40" s="69"/>
      <c r="G40" s="3">
        <f t="shared" si="1"/>
        <v>0</v>
      </c>
      <c r="H40" s="18"/>
    </row>
    <row r="41" spans="1:8" ht="14.1" customHeight="1">
      <c r="A41" s="72"/>
      <c r="B41" s="71"/>
      <c r="C41" s="73"/>
      <c r="D41" s="72"/>
      <c r="E41" s="72"/>
      <c r="F41" s="69"/>
      <c r="G41" s="3">
        <f t="shared" si="1"/>
        <v>0</v>
      </c>
      <c r="H41" s="18"/>
    </row>
    <row r="42" spans="1:8" ht="14.1" customHeight="1">
      <c r="A42" s="72"/>
      <c r="B42" s="71"/>
      <c r="C42" s="73"/>
      <c r="D42" s="72"/>
      <c r="E42" s="72"/>
      <c r="F42" s="69"/>
      <c r="G42" s="3">
        <f t="shared" si="1"/>
        <v>0</v>
      </c>
      <c r="H42" s="18"/>
    </row>
    <row r="43" spans="1:8" ht="14.1" customHeight="1">
      <c r="A43" s="72"/>
      <c r="B43" s="71"/>
      <c r="C43" s="73"/>
      <c r="D43" s="72"/>
      <c r="E43" s="72"/>
      <c r="F43" s="69"/>
      <c r="G43" s="3">
        <f t="shared" si="1"/>
        <v>0</v>
      </c>
      <c r="H43" s="18"/>
    </row>
    <row r="44" spans="1:8" ht="14.1" customHeight="1">
      <c r="A44" s="72"/>
      <c r="B44" s="71"/>
      <c r="C44" s="73"/>
      <c r="D44" s="72"/>
      <c r="E44" s="72"/>
      <c r="F44" s="69"/>
      <c r="G44" s="3">
        <f t="shared" si="1"/>
        <v>0</v>
      </c>
      <c r="H44" s="18"/>
    </row>
    <row r="45" spans="1:8" ht="14.1" customHeight="1">
      <c r="A45" s="72"/>
      <c r="B45" s="71"/>
      <c r="C45" s="73"/>
      <c r="D45" s="72"/>
      <c r="E45" s="72"/>
      <c r="F45" s="69"/>
      <c r="G45" s="3">
        <f t="shared" si="1"/>
        <v>0</v>
      </c>
      <c r="H45" s="18"/>
    </row>
    <row r="46" spans="1:8" ht="14.1" customHeight="1">
      <c r="A46" s="72"/>
      <c r="B46" s="71"/>
      <c r="C46" s="73"/>
      <c r="D46" s="72"/>
      <c r="E46" s="72"/>
      <c r="F46" s="69"/>
      <c r="G46" s="3">
        <f t="shared" si="1"/>
        <v>0</v>
      </c>
      <c r="H46" s="18"/>
    </row>
    <row r="47" spans="1:8" ht="14.1" customHeight="1">
      <c r="A47" s="72"/>
      <c r="B47" s="71"/>
      <c r="C47" s="73"/>
      <c r="D47" s="72"/>
      <c r="E47" s="72"/>
      <c r="F47" s="69"/>
      <c r="G47" s="3">
        <f t="shared" si="1"/>
        <v>0</v>
      </c>
      <c r="H47" s="18"/>
    </row>
    <row r="48" spans="1:8" ht="14.1" customHeight="1">
      <c r="A48" s="72"/>
      <c r="B48" s="71"/>
      <c r="C48" s="73"/>
      <c r="D48" s="72"/>
      <c r="E48" s="72"/>
      <c r="F48" s="69"/>
      <c r="G48" s="3">
        <f t="shared" si="1"/>
        <v>0</v>
      </c>
      <c r="H48" s="18"/>
    </row>
    <row r="49" spans="1:8" ht="14.1" customHeight="1">
      <c r="A49" s="72"/>
      <c r="B49" s="71"/>
      <c r="C49" s="73"/>
      <c r="D49" s="72"/>
      <c r="E49" s="72"/>
      <c r="F49" s="69"/>
      <c r="G49" s="3">
        <f t="shared" si="1"/>
        <v>0</v>
      </c>
      <c r="H49" s="18"/>
    </row>
    <row r="50" spans="1:8" ht="14.1" customHeight="1">
      <c r="A50" s="72"/>
      <c r="B50" s="71"/>
      <c r="C50" s="73"/>
      <c r="D50" s="72"/>
      <c r="E50" s="72"/>
      <c r="F50" s="69"/>
      <c r="G50" s="3">
        <f t="shared" si="1"/>
        <v>0</v>
      </c>
      <c r="H50" s="18"/>
    </row>
    <row r="51" spans="1:8" ht="14.1" customHeight="1">
      <c r="A51" s="72"/>
      <c r="B51" s="71"/>
      <c r="C51" s="73"/>
      <c r="D51" s="72"/>
      <c r="E51" s="72"/>
      <c r="F51" s="69"/>
      <c r="G51" s="3">
        <f t="shared" si="1"/>
        <v>0</v>
      </c>
      <c r="H51" s="18"/>
    </row>
    <row r="52" spans="1:8" ht="14.1" customHeight="1">
      <c r="A52" s="72"/>
      <c r="B52" s="71"/>
      <c r="C52" s="73"/>
      <c r="D52" s="72"/>
      <c r="E52" s="72"/>
      <c r="F52" s="69"/>
      <c r="G52" s="3">
        <f t="shared" si="1"/>
        <v>0</v>
      </c>
      <c r="H52" s="18"/>
    </row>
    <row r="53" spans="1:8" ht="14.1" customHeight="1">
      <c r="A53" s="72"/>
      <c r="B53" s="71"/>
      <c r="C53" s="73"/>
      <c r="D53" s="72"/>
      <c r="E53" s="72"/>
      <c r="F53" s="69"/>
      <c r="G53" s="3">
        <f t="shared" si="1"/>
        <v>0</v>
      </c>
      <c r="H53" s="18"/>
    </row>
    <row r="54" spans="1:8" ht="14.1" customHeight="1">
      <c r="A54" s="72"/>
      <c r="B54" s="71"/>
      <c r="C54" s="73"/>
      <c r="D54" s="72"/>
      <c r="E54" s="72"/>
      <c r="F54" s="69"/>
      <c r="G54" s="3">
        <f t="shared" si="1"/>
        <v>0</v>
      </c>
      <c r="H54" s="18"/>
    </row>
    <row r="55" spans="1:8" ht="14.1" customHeight="1">
      <c r="A55" s="72"/>
      <c r="B55" s="71"/>
      <c r="C55" s="73"/>
      <c r="D55" s="72"/>
      <c r="E55" s="72"/>
      <c r="F55" s="69"/>
      <c r="G55" s="3">
        <f t="shared" si="1"/>
        <v>0</v>
      </c>
      <c r="H55" s="18"/>
    </row>
    <row r="56" spans="1:8" ht="14.1" customHeight="1">
      <c r="A56" s="72"/>
      <c r="B56" s="71"/>
      <c r="C56" s="73"/>
      <c r="D56" s="72"/>
      <c r="E56" s="72"/>
      <c r="F56" s="69"/>
      <c r="G56" s="3">
        <f t="shared" si="1"/>
        <v>0</v>
      </c>
      <c r="H56" s="18"/>
    </row>
    <row r="57" spans="1:8" ht="14.1" customHeight="1">
      <c r="A57" s="72"/>
      <c r="B57" s="71"/>
      <c r="C57" s="73"/>
      <c r="D57" s="72"/>
      <c r="E57" s="72"/>
      <c r="F57" s="69"/>
      <c r="G57" s="3">
        <f t="shared" si="1"/>
        <v>0</v>
      </c>
      <c r="H57" s="18"/>
    </row>
    <row r="58" spans="1:8" ht="14.1" customHeight="1">
      <c r="A58" s="72"/>
      <c r="B58" s="71"/>
      <c r="C58" s="73"/>
      <c r="D58" s="72"/>
      <c r="E58" s="72"/>
      <c r="F58" s="69"/>
      <c r="G58" s="3">
        <f t="shared" si="1"/>
        <v>0</v>
      </c>
      <c r="H58" s="18"/>
    </row>
    <row r="59" spans="1:8" ht="14.1" customHeight="1">
      <c r="A59" s="72"/>
      <c r="B59" s="71"/>
      <c r="C59" s="73"/>
      <c r="D59" s="72"/>
      <c r="E59" s="72"/>
      <c r="F59" s="69"/>
      <c r="G59" s="3">
        <f t="shared" si="1"/>
        <v>0</v>
      </c>
      <c r="H59" s="18"/>
    </row>
    <row r="60" spans="1:8" ht="14.1" customHeight="1">
      <c r="A60" s="72"/>
      <c r="B60" s="71"/>
      <c r="C60" s="73"/>
      <c r="D60" s="72"/>
      <c r="E60" s="72"/>
      <c r="F60" s="69"/>
      <c r="G60" s="3">
        <f t="shared" si="1"/>
        <v>0</v>
      </c>
      <c r="H60" s="18"/>
    </row>
    <row r="61" spans="1:8" ht="18" customHeight="1">
      <c r="A61" s="72"/>
      <c r="B61" s="71"/>
      <c r="C61" s="73"/>
      <c r="D61" s="72"/>
      <c r="E61" s="72"/>
      <c r="F61" s="69"/>
      <c r="G61" s="3">
        <f t="shared" si="1"/>
        <v>0</v>
      </c>
      <c r="H61" s="18"/>
    </row>
    <row r="62" spans="1:8" ht="18" customHeight="1">
      <c r="A62" s="72"/>
      <c r="B62" s="71"/>
      <c r="C62" s="73"/>
      <c r="D62" s="72"/>
      <c r="E62" s="72"/>
      <c r="F62" s="69"/>
      <c r="G62" s="3">
        <f t="shared" si="1"/>
        <v>0</v>
      </c>
      <c r="H62" s="18"/>
    </row>
    <row r="63" spans="1:8" ht="18" customHeight="1">
      <c r="A63" s="72"/>
      <c r="B63" s="71"/>
      <c r="C63" s="73"/>
      <c r="D63" s="72"/>
      <c r="E63" s="72"/>
      <c r="F63" s="69"/>
      <c r="G63" s="3">
        <f t="shared" si="1"/>
        <v>0</v>
      </c>
      <c r="H63" s="18"/>
    </row>
    <row r="64" spans="1:8" ht="18" customHeight="1">
      <c r="A64" s="72"/>
      <c r="B64" s="71"/>
      <c r="C64" s="73"/>
      <c r="D64" s="72"/>
      <c r="E64" s="72"/>
      <c r="F64" s="69"/>
      <c r="G64" s="3">
        <f t="shared" si="1"/>
        <v>0</v>
      </c>
      <c r="H64" s="18"/>
    </row>
    <row r="65" spans="1:8" ht="18" customHeight="1">
      <c r="A65" s="72"/>
      <c r="B65" s="71"/>
      <c r="C65" s="73"/>
      <c r="D65" s="72"/>
      <c r="E65" s="72"/>
      <c r="F65" s="69"/>
      <c r="G65" s="3">
        <f t="shared" si="1"/>
        <v>0</v>
      </c>
      <c r="H65" s="18"/>
    </row>
    <row r="66" spans="1:8" ht="18" customHeight="1">
      <c r="A66" s="72"/>
      <c r="B66" s="71"/>
      <c r="C66" s="73"/>
      <c r="D66" s="72"/>
      <c r="E66" s="72"/>
      <c r="F66" s="69"/>
      <c r="G66" s="3">
        <f t="shared" ref="G66:G77" si="2">IF(COUNTIF(A:A,A66)&gt;1,IF(A66=A65,0,1),COUNTIF(A:A,A66))</f>
        <v>0</v>
      </c>
      <c r="H66" s="18"/>
    </row>
    <row r="67" spans="1:8" ht="18" customHeight="1">
      <c r="A67" s="72"/>
      <c r="B67" s="71"/>
      <c r="C67" s="73"/>
      <c r="D67" s="72"/>
      <c r="E67" s="72"/>
      <c r="F67" s="69"/>
      <c r="G67" s="3">
        <f t="shared" si="2"/>
        <v>0</v>
      </c>
      <c r="H67" s="18"/>
    </row>
    <row r="68" spans="1:8" ht="18" customHeight="1">
      <c r="A68" s="72"/>
      <c r="B68" s="71"/>
      <c r="C68" s="73"/>
      <c r="D68" s="72"/>
      <c r="E68" s="72"/>
      <c r="F68" s="69"/>
      <c r="G68" s="3">
        <f t="shared" si="2"/>
        <v>0</v>
      </c>
      <c r="H68" s="18"/>
    </row>
    <row r="69" spans="1:8" ht="18" customHeight="1">
      <c r="A69" s="72"/>
      <c r="B69" s="71"/>
      <c r="C69" s="73"/>
      <c r="D69" s="72"/>
      <c r="E69" s="72"/>
      <c r="F69" s="69"/>
      <c r="G69" s="3">
        <f t="shared" si="2"/>
        <v>0</v>
      </c>
      <c r="H69" s="18"/>
    </row>
    <row r="70" spans="1:8" ht="18" customHeight="1">
      <c r="A70" s="72"/>
      <c r="B70" s="71"/>
      <c r="C70" s="73"/>
      <c r="D70" s="72"/>
      <c r="E70" s="72"/>
      <c r="F70" s="69"/>
      <c r="G70" s="3">
        <f t="shared" si="2"/>
        <v>0</v>
      </c>
      <c r="H70" s="18"/>
    </row>
    <row r="71" spans="1:8" ht="18" customHeight="1">
      <c r="A71" s="72"/>
      <c r="B71" s="71"/>
      <c r="C71" s="73"/>
      <c r="D71" s="72"/>
      <c r="E71" s="72"/>
      <c r="F71" s="69"/>
      <c r="G71" s="3">
        <f t="shared" si="2"/>
        <v>0</v>
      </c>
      <c r="H71" s="18"/>
    </row>
    <row r="72" spans="1:8" ht="18" customHeight="1">
      <c r="A72" s="72"/>
      <c r="B72" s="71"/>
      <c r="C72" s="73"/>
      <c r="D72" s="72"/>
      <c r="E72" s="72"/>
      <c r="F72" s="69"/>
      <c r="G72" s="3">
        <f t="shared" si="2"/>
        <v>0</v>
      </c>
      <c r="H72" s="18"/>
    </row>
    <row r="73" spans="1:8" ht="18" customHeight="1">
      <c r="A73" s="72"/>
      <c r="B73" s="71"/>
      <c r="C73" s="73"/>
      <c r="D73" s="72"/>
      <c r="E73" s="72"/>
      <c r="F73" s="69"/>
      <c r="G73" s="3">
        <f t="shared" si="2"/>
        <v>0</v>
      </c>
      <c r="H73" s="18"/>
    </row>
    <row r="74" spans="1:8" ht="18" customHeight="1">
      <c r="A74" s="72"/>
      <c r="B74" s="71"/>
      <c r="C74" s="73"/>
      <c r="D74" s="72"/>
      <c r="E74" s="72"/>
      <c r="F74" s="69"/>
      <c r="G74" s="3">
        <f t="shared" si="2"/>
        <v>0</v>
      </c>
      <c r="H74" s="18"/>
    </row>
    <row r="75" spans="1:8" ht="18" customHeight="1">
      <c r="A75" s="72"/>
      <c r="B75" s="71"/>
      <c r="C75" s="73"/>
      <c r="D75" s="72"/>
      <c r="E75" s="72"/>
      <c r="F75" s="69"/>
      <c r="G75" s="3">
        <f t="shared" si="2"/>
        <v>0</v>
      </c>
      <c r="H75" s="18"/>
    </row>
    <row r="76" spans="1:8" ht="18" customHeight="1">
      <c r="A76" s="72"/>
      <c r="B76" s="71"/>
      <c r="C76" s="73"/>
      <c r="D76" s="72"/>
      <c r="E76" s="72"/>
      <c r="F76" s="69"/>
      <c r="G76" s="3">
        <f t="shared" si="2"/>
        <v>0</v>
      </c>
      <c r="H76" s="18"/>
    </row>
    <row r="77" spans="1:8" ht="18" customHeight="1">
      <c r="A77" s="72"/>
      <c r="B77" s="71"/>
      <c r="C77" s="73"/>
      <c r="D77" s="72"/>
      <c r="E77" s="72"/>
      <c r="F77" s="69"/>
      <c r="G77" s="3">
        <f t="shared" si="2"/>
        <v>0</v>
      </c>
      <c r="H77" s="18"/>
    </row>
  </sheetData>
  <sheetProtection password="C9B5" sheet="1" objects="1" scenarios="1" insertRows="0" deleteRows="0" selectLockedCells="1" sort="0" autoFilter="0" pivotTables="0"/>
  <protectedRanges>
    <protectedRange sqref="A1:K77" name="SIN Discapacidad"/>
  </protectedRanges>
  <dataValidations count="2">
    <dataValidation type="textLength" operator="equal" allowBlank="1" showInputMessage="1" showErrorMessage="1" errorTitle="Identificador incorrecto" error="Introducir letras y números juntos, sin espacios ni guiones" sqref="A2:A30">
      <formula1>9</formula1>
    </dataValidation>
    <dataValidation allowBlank="1" showInputMessage="1" showErrorMessage="1" promptTitle="Titulación Profesional Adecuada" prompt="Si se trata de personal técnico de apoyo indicar la titulación profesional adecuada a la actividad del CEE" sqref="E2:E30"/>
  </dataValidations>
  <pageMargins left="0.7" right="0.7" top="0.75" bottom="0.75" header="0.51180555555555496" footer="0.51180555555555496"/>
  <pageSetup paperSize="9" firstPageNumber="0" orientation="portrait" horizontalDpi="300" verticalDpi="300" r:id="rId1"/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TOCAR'!$Y$3:$Y$4</xm:f>
          </x14:formula1>
          <xm:sqref>F2:F77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01"/>
  <sheetViews>
    <sheetView workbookViewId="0">
      <pane xSplit="2" ySplit="1" topLeftCell="I2" activePane="bottomRight" state="frozenSplit"/>
      <selection pane="topRight" activeCell="C1" sqref="C1"/>
      <selection pane="bottomLeft" activeCell="A2" sqref="A2"/>
      <selection pane="bottomRight" activeCell="R2" sqref="R2"/>
    </sheetView>
  </sheetViews>
  <sheetFormatPr baseColWidth="10" defaultColWidth="11.5703125" defaultRowHeight="12.75"/>
  <cols>
    <col min="1" max="1" width="10.85546875" style="128" bestFit="1" customWidth="1"/>
    <col min="2" max="2" width="38.7109375" style="128" customWidth="1"/>
    <col min="3" max="3" width="9.140625" style="135" bestFit="1" customWidth="1"/>
    <col min="4" max="4" width="5.28515625" style="135" bestFit="1" customWidth="1"/>
    <col min="5" max="5" width="6.85546875" style="135" bestFit="1" customWidth="1"/>
    <col min="6" max="6" width="6.7109375" style="129" bestFit="1" customWidth="1"/>
    <col min="7" max="7" width="11.5703125" style="130" bestFit="1" customWidth="1"/>
    <col min="8" max="9" width="9.85546875" style="130" bestFit="1" customWidth="1"/>
    <col min="10" max="11" width="10.140625" style="131" bestFit="1" customWidth="1"/>
    <col min="12" max="12" width="11.42578125" style="132" bestFit="1" customWidth="1"/>
    <col min="13" max="13" width="8.42578125" style="136" bestFit="1" customWidth="1"/>
    <col min="14" max="14" width="13.42578125" style="136" hidden="1" customWidth="1"/>
    <col min="15" max="15" width="12.85546875" style="136" hidden="1" customWidth="1"/>
    <col min="16" max="16" width="12.42578125" style="136" bestFit="1" customWidth="1"/>
    <col min="17" max="17" width="10.42578125" style="141" bestFit="1" customWidth="1"/>
    <col min="18" max="18" width="9.7109375" style="137" bestFit="1" customWidth="1"/>
    <col min="19" max="19" width="10.85546875" style="130" bestFit="1" customWidth="1"/>
    <col min="20" max="20" width="7.42578125" style="130" customWidth="1"/>
    <col min="21" max="21" width="15.140625" style="177" customWidth="1"/>
    <col min="22" max="23" width="4.85546875" style="138" bestFit="1" customWidth="1"/>
    <col min="24" max="24" width="5.85546875" style="132" bestFit="1" customWidth="1"/>
    <col min="25" max="25" width="4.85546875" style="139" bestFit="1" customWidth="1"/>
    <col min="26" max="26" width="5.85546875" style="138" bestFit="1" customWidth="1"/>
    <col min="27" max="27" width="11.5703125" style="177"/>
    <col min="28" max="28" width="11.5703125" style="180"/>
    <col min="29" max="29" width="26.42578125" style="133" customWidth="1"/>
    <col min="30" max="30" width="14" style="140" bestFit="1" customWidth="1"/>
    <col min="31" max="31" width="10.140625" style="119" customWidth="1"/>
    <col min="32" max="32" width="12.7109375" style="134" customWidth="1"/>
    <col min="33" max="33" width="40.42578125" style="206" bestFit="1" customWidth="1"/>
    <col min="34" max="16384" width="11.5703125" style="130"/>
  </cols>
  <sheetData>
    <row r="1" spans="1:33" s="107" customFormat="1" ht="65.25" customHeight="1" thickBot="1">
      <c r="A1" s="106" t="s">
        <v>18</v>
      </c>
      <c r="B1" s="98" t="s">
        <v>212</v>
      </c>
      <c r="C1" s="99" t="s">
        <v>20</v>
      </c>
      <c r="D1" s="100" t="s">
        <v>21</v>
      </c>
      <c r="E1" s="99" t="s">
        <v>227</v>
      </c>
      <c r="F1" s="99" t="s">
        <v>231</v>
      </c>
      <c r="G1" s="99" t="s">
        <v>232</v>
      </c>
      <c r="H1" s="99" t="s">
        <v>168</v>
      </c>
      <c r="I1" s="101" t="s">
        <v>235</v>
      </c>
      <c r="J1" s="101" t="s">
        <v>242</v>
      </c>
      <c r="K1" s="101" t="s">
        <v>243</v>
      </c>
      <c r="L1" s="158" t="s">
        <v>234</v>
      </c>
      <c r="M1" s="106" t="s">
        <v>229</v>
      </c>
      <c r="N1" s="103" t="s">
        <v>257</v>
      </c>
      <c r="O1" s="103" t="s">
        <v>258</v>
      </c>
      <c r="P1" s="156" t="s">
        <v>256</v>
      </c>
      <c r="Q1" s="102" t="s">
        <v>233</v>
      </c>
      <c r="R1" s="101" t="s">
        <v>146</v>
      </c>
      <c r="S1" s="101" t="s">
        <v>147</v>
      </c>
      <c r="T1" s="99" t="s">
        <v>211</v>
      </c>
      <c r="U1" s="205" t="s">
        <v>244</v>
      </c>
      <c r="V1" s="104" t="s">
        <v>236</v>
      </c>
      <c r="W1" s="104" t="s">
        <v>237</v>
      </c>
      <c r="X1" s="104" t="s">
        <v>238</v>
      </c>
      <c r="Y1" s="104" t="s">
        <v>239</v>
      </c>
      <c r="Z1" s="104" t="s">
        <v>240</v>
      </c>
      <c r="AA1" s="205" t="s">
        <v>245</v>
      </c>
      <c r="AB1" s="106" t="s">
        <v>241</v>
      </c>
      <c r="AC1" s="105" t="s">
        <v>1</v>
      </c>
      <c r="AD1" s="99" t="s">
        <v>246</v>
      </c>
      <c r="AE1" s="99" t="s">
        <v>55</v>
      </c>
      <c r="AF1" s="99" t="s">
        <v>70</v>
      </c>
      <c r="AG1" s="99" t="s">
        <v>71</v>
      </c>
    </row>
    <row r="2" spans="1:33" s="107" customFormat="1" ht="24.95" customHeight="1" thickTop="1">
      <c r="A2" s="110"/>
      <c r="B2" s="108" t="str">
        <f>IF($A2="","",VLOOKUP($A2,Tabla7[[#All],[NIF]:[Columna1]],2,FALSE))</f>
        <v/>
      </c>
      <c r="C2" s="108" t="str">
        <f>IF($A2="","",VLOOKUP($A2,Tabla7[[#All],[NIF]:[Columna1]],3,FALSE))</f>
        <v/>
      </c>
      <c r="D2" s="109" t="str">
        <f>IF($A2="","",VLOOKUP($A2,Tabla7[[#All],[NIF]:[Columna1]],5,FALSE))</f>
        <v/>
      </c>
      <c r="E2" s="109" t="str">
        <f>IF($A2="","",VLOOKUP($A2,Tabla7[[#All],[NIF]:[Columna1]],8,FALSE))</f>
        <v/>
      </c>
      <c r="F2" s="109" t="str">
        <f>IF($A2="","",VLOOKUP($A2,Tabla7[[#All],[NIF]:[Columna1]],6,FALSE))</f>
        <v/>
      </c>
      <c r="G2" s="108" t="str">
        <f>IF($A2="","",VLOOKUP($A2,Tabla7[[#All],[NIF]:[Columna1]],7,FALSE))</f>
        <v/>
      </c>
      <c r="H2" s="109" t="str">
        <f>IF(Tabla75[[#This Row],[CAUSA VARIACIÓN]]="","","SI")</f>
        <v/>
      </c>
      <c r="I2" s="110"/>
      <c r="J2" s="110"/>
      <c r="K2" s="110"/>
      <c r="L2" s="159"/>
      <c r="M2" s="115"/>
      <c r="N2" s="115" t="str">
        <f t="shared" ref="N2:N44" si="0">IF(L2&gt;30,"ERROR","")</f>
        <v/>
      </c>
      <c r="O2" s="115" t="str">
        <f t="shared" ref="O2:O44" si="1">IF(LEN(L2)&gt;2,"ERROR","")</f>
        <v/>
      </c>
      <c r="P2" s="157" t="str">
        <f t="shared" ref="P2:P65" si="2">IF(OR(N2="ERROR",O2="ERROR"),"ERROR","")</f>
        <v/>
      </c>
      <c r="Q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" s="112"/>
      <c r="S2" s="113"/>
      <c r="T2" s="109" t="str">
        <f t="shared" ref="T2:T65" si="3">IF(A2="","",(IF(AND(R2&gt;99,R2&lt;400),IF(OR(F2&gt;=65,IFERROR(SEARCH("PSÍQUICA",G2,1),0)&gt;0),IF(OR(C2="MUJER",D2&gt;44.99),60,55),50),IF(OR(F2&gt;=65,IFERROR(SEARCH("PSÍQUICA",G2,1),0)&gt;0),50,IF(A2="","",40)))))</f>
        <v/>
      </c>
      <c r="U2" s="176" t="str">
        <f>IF(Tabla75[[#This Row],[NIF]]="","",(Q2*(IF(S2&gt;1,0,S2*0.1))*('NO TOCAR'!$AB$4)*(T2/10)))</f>
        <v/>
      </c>
      <c r="V2" s="114"/>
      <c r="W2" s="115"/>
      <c r="X2" s="116"/>
      <c r="Y2" s="115"/>
      <c r="Z2" s="114"/>
      <c r="AA2" s="176" t="str">
        <f>IF(A2="","",SUM(IF(Y2&gt;1,1,Y2),IF(W2&gt;12,12,W2)*0.6)*(IF(S2&gt;1,0,S2))*'NO TOCAR'!$AB$4*(T2/100))</f>
        <v/>
      </c>
      <c r="AB2" s="178" t="str">
        <f>IF(Tabla75[[#This Row],[NIF]]="","",U:U+AA:AA)</f>
        <v/>
      </c>
      <c r="AC2" s="117"/>
      <c r="AD2" s="109" t="str">
        <f>IF(Tabla75[[#This Row],[NIF]]="","",ENTRADA!$P$19)</f>
        <v/>
      </c>
      <c r="AE2" s="109" t="str">
        <f>IF(Tabla75[[#This Row],[NIF]]="","",ENTRADA!$F$11)</f>
        <v/>
      </c>
      <c r="AF2" s="109" t="str">
        <f>IF(Tabla75[[#This Row],[NIF]]="","",ENTRADA!$F$9)</f>
        <v/>
      </c>
      <c r="AG2" s="108" t="str">
        <f>IF(Tabla75[[#This Row],[NIF]]="","",ENTRADA!$P$9)</f>
        <v/>
      </c>
    </row>
    <row r="3" spans="1:33" s="107" customFormat="1" ht="24.95" customHeight="1">
      <c r="A3" s="110"/>
      <c r="B3" s="108" t="str">
        <f>IF($A3="","",VLOOKUP($A3,Tabla7[[#All],[NIF]:[Columna1]],2,FALSE))</f>
        <v/>
      </c>
      <c r="C3" s="108" t="str">
        <f>IF($A3="","",VLOOKUP($A3,Tabla7[[#All],[NIF]:[Columna1]],3,FALSE))</f>
        <v/>
      </c>
      <c r="D3" s="109" t="str">
        <f>IF($A3="","",VLOOKUP($A3,Tabla7[[#All],[NIF]:[Columna1]],5,FALSE))</f>
        <v/>
      </c>
      <c r="E3" s="109" t="str">
        <f>IF($A3="","",VLOOKUP($A3,Tabla7[[#All],[NIF]:[Columna1]],8,FALSE))</f>
        <v/>
      </c>
      <c r="F3" s="109" t="str">
        <f>IF($A3="","",VLOOKUP($A3,Tabla7[[#All],[NIF]:[Columna1]],6,FALSE))</f>
        <v/>
      </c>
      <c r="G3" s="108" t="str">
        <f>IF($A3="","",VLOOKUP($A3,Tabla7[[#All],[NIF]:[Columna1]],7,FALSE))</f>
        <v/>
      </c>
      <c r="H3" s="109" t="str">
        <f>IF(Tabla75[[#This Row],[CAUSA VARIACIÓN]]="","","SI")</f>
        <v/>
      </c>
      <c r="I3" s="110"/>
      <c r="J3" s="110"/>
      <c r="K3" s="110"/>
      <c r="L3" s="161"/>
      <c r="M3" s="115"/>
      <c r="N3" s="115" t="str">
        <f t="shared" si="0"/>
        <v/>
      </c>
      <c r="O3" s="115" t="str">
        <f t="shared" si="1"/>
        <v/>
      </c>
      <c r="P3" s="157" t="str">
        <f t="shared" si="2"/>
        <v/>
      </c>
      <c r="Q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" s="112"/>
      <c r="S3" s="113"/>
      <c r="T3" s="109" t="str">
        <f t="shared" si="3"/>
        <v/>
      </c>
      <c r="U3" s="176" t="str">
        <f>IF(Tabla75[[#This Row],[NIF]]="","",(Q3*(IF(S3&gt;1,0,S3*0.1))*('NO TOCAR'!$AB$4)*(T3/10)))</f>
        <v/>
      </c>
      <c r="V3" s="114"/>
      <c r="W3" s="115"/>
      <c r="X3" s="116"/>
      <c r="Y3" s="115"/>
      <c r="Z3" s="114"/>
      <c r="AA3" s="176" t="str">
        <f>IF(A3="","",SUM(IF(Y3&gt;1,1,Y3),IF(W3&gt;12,12,W3)*0.6)*(IF(S3&gt;1,0,S3))*'NO TOCAR'!$AB$4*(T3/100))</f>
        <v/>
      </c>
      <c r="AB3" s="178" t="str">
        <f>IF(Tabla75[[#This Row],[NIF]]="","",U:U+AA:AA)</f>
        <v/>
      </c>
      <c r="AC3" s="117"/>
      <c r="AD3" s="109" t="str">
        <f>IF(Tabla75[[#This Row],[NIF]]="","",ENTRADA!$P$19)</f>
        <v/>
      </c>
      <c r="AE3" s="109" t="str">
        <f>IF(Tabla75[[#This Row],[NIF]]="","",ENTRADA!$F$11)</f>
        <v/>
      </c>
      <c r="AF3" s="109" t="str">
        <f>IF(Tabla75[[#This Row],[NIF]]="","",ENTRADA!$F$9)</f>
        <v/>
      </c>
      <c r="AG3" s="108" t="str">
        <f>IF(Tabla75[[#This Row],[NIF]]="","",ENTRADA!$P$9)</f>
        <v/>
      </c>
    </row>
    <row r="4" spans="1:33" s="107" customFormat="1" ht="24.95" customHeight="1">
      <c r="A4" s="110"/>
      <c r="B4" s="108" t="str">
        <f>IF($A4="","",VLOOKUP($A4,Tabla7[[#All],[NIF]:[Columna1]],2,FALSE))</f>
        <v/>
      </c>
      <c r="C4" s="108" t="str">
        <f>IF($A4="","",VLOOKUP($A4,Tabla7[[#All],[NIF]:[Columna1]],3,FALSE))</f>
        <v/>
      </c>
      <c r="D4" s="109" t="str">
        <f>IF($A4="","",VLOOKUP($A4,Tabla7[[#All],[NIF]:[Columna1]],5,FALSE))</f>
        <v/>
      </c>
      <c r="E4" s="109" t="str">
        <f>IF($A4="","",VLOOKUP($A4,Tabla7[[#All],[NIF]:[Columna1]],8,FALSE))</f>
        <v/>
      </c>
      <c r="F4" s="109" t="str">
        <f>IF($A4="","",VLOOKUP($A4,Tabla7[[#All],[NIF]:[Columna1]],6,FALSE))</f>
        <v/>
      </c>
      <c r="G4" s="108" t="str">
        <f>IF($A4="","",VLOOKUP($A4,Tabla7[[#All],[NIF]:[Columna1]],7,FALSE))</f>
        <v/>
      </c>
      <c r="H4" s="109" t="str">
        <f>IF(Tabla75[[#This Row],[CAUSA VARIACIÓN]]="","","SI")</f>
        <v/>
      </c>
      <c r="I4" s="110"/>
      <c r="J4" s="110"/>
      <c r="K4" s="110"/>
      <c r="L4" s="159"/>
      <c r="M4" s="115"/>
      <c r="N4" s="155" t="str">
        <f t="shared" si="0"/>
        <v/>
      </c>
      <c r="O4" s="115" t="str">
        <f t="shared" si="1"/>
        <v/>
      </c>
      <c r="P4" s="157" t="str">
        <f t="shared" si="2"/>
        <v/>
      </c>
      <c r="Q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" s="112"/>
      <c r="S4" s="113"/>
      <c r="T4" s="109" t="str">
        <f t="shared" si="3"/>
        <v/>
      </c>
      <c r="U4" s="176" t="str">
        <f>IF(Tabla75[[#This Row],[NIF]]="","",(Q4*(IF(S4&gt;1,0,S4*0.1))*('NO TOCAR'!$AB$4)*(T4/10)))</f>
        <v/>
      </c>
      <c r="V4" s="114"/>
      <c r="W4" s="115"/>
      <c r="X4" s="116"/>
      <c r="Y4" s="115"/>
      <c r="Z4" s="114"/>
      <c r="AA4" s="176" t="str">
        <f>IF(A4="","",SUM(IF(Y4&gt;1,1,Y4),IF(W4&gt;12,12,W4)*0.6)*(IF(S4&gt;1,0,S4))*'NO TOCAR'!$AB$4*(T4/100))</f>
        <v/>
      </c>
      <c r="AB4" s="178" t="str">
        <f>IF(Tabla75[[#This Row],[NIF]]="","",U:U+AA:AA)</f>
        <v/>
      </c>
      <c r="AC4" s="117"/>
      <c r="AD4" s="109" t="str">
        <f>IF(Tabla75[[#This Row],[NIF]]="","",ENTRADA!$P$19)</f>
        <v/>
      </c>
      <c r="AE4" s="109" t="str">
        <f>IF(Tabla75[[#This Row],[NIF]]="","",ENTRADA!$F$11)</f>
        <v/>
      </c>
      <c r="AF4" s="109" t="str">
        <f>IF(Tabla75[[#This Row],[NIF]]="","",ENTRADA!$F$9)</f>
        <v/>
      </c>
      <c r="AG4" s="108" t="str">
        <f>IF(Tabla75[[#This Row],[NIF]]="","",ENTRADA!$P$9)</f>
        <v/>
      </c>
    </row>
    <row r="5" spans="1:33" s="107" customFormat="1" ht="24.95" customHeight="1">
      <c r="A5" s="110"/>
      <c r="B5" s="108" t="str">
        <f>IF($A5="","",VLOOKUP($A5,Tabla7[[#All],[NIF]:[Columna1]],2,FALSE))</f>
        <v/>
      </c>
      <c r="C5" s="108" t="str">
        <f>IF($A5="","",VLOOKUP($A5,Tabla7[[#All],[NIF]:[Columna1]],3,FALSE))</f>
        <v/>
      </c>
      <c r="D5" s="109" t="str">
        <f>IF($A5="","",VLOOKUP($A5,Tabla7[[#All],[NIF]:[Columna1]],5,FALSE))</f>
        <v/>
      </c>
      <c r="E5" s="109" t="str">
        <f>IF($A5="","",VLOOKUP($A5,Tabla7[[#All],[NIF]:[Columna1]],8,FALSE))</f>
        <v/>
      </c>
      <c r="F5" s="109" t="str">
        <f>IF($A5="","",VLOOKUP($A5,Tabla7[[#All],[NIF]:[Columna1]],6,FALSE))</f>
        <v/>
      </c>
      <c r="G5" s="108" t="str">
        <f>IF($A5="","",VLOOKUP($A5,Tabla7[[#All],[NIF]:[Columna1]],7,FALSE))</f>
        <v/>
      </c>
      <c r="H5" s="109" t="str">
        <f>IF(Tabla75[[#This Row],[CAUSA VARIACIÓN]]="","","SI")</f>
        <v/>
      </c>
      <c r="I5" s="110"/>
      <c r="J5" s="110"/>
      <c r="K5" s="110"/>
      <c r="L5" s="159"/>
      <c r="M5" s="115"/>
      <c r="N5" s="115" t="str">
        <f t="shared" si="0"/>
        <v/>
      </c>
      <c r="O5" s="115" t="str">
        <f t="shared" si="1"/>
        <v/>
      </c>
      <c r="P5" s="157" t="str">
        <f t="shared" si="2"/>
        <v/>
      </c>
      <c r="Q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" s="112"/>
      <c r="S5" s="113"/>
      <c r="T5" s="109" t="str">
        <f t="shared" si="3"/>
        <v/>
      </c>
      <c r="U5" s="176" t="str">
        <f>IF(Tabla75[[#This Row],[NIF]]="","",(Q5*(IF(S5&gt;1,0,S5*0.1))*('NO TOCAR'!$AB$4)*(T5/10)))</f>
        <v/>
      </c>
      <c r="V5" s="114"/>
      <c r="W5" s="115"/>
      <c r="X5" s="116"/>
      <c r="Y5" s="115"/>
      <c r="Z5" s="114"/>
      <c r="AA5" s="176" t="str">
        <f>IF(A5="","",SUM(IF(Y5&gt;1,1,Y5),IF(W5&gt;12,12,W5)*0.6)*(IF(S5&gt;1,0,S5))*'NO TOCAR'!$AB$4*(T5/100))</f>
        <v/>
      </c>
      <c r="AB5" s="178" t="str">
        <f>IF(Tabla75[[#This Row],[NIF]]="","",U:U+AA:AA)</f>
        <v/>
      </c>
      <c r="AC5" s="117"/>
      <c r="AD5" s="109" t="str">
        <f>IF(Tabla75[[#This Row],[NIF]]="","",ENTRADA!$P$19)</f>
        <v/>
      </c>
      <c r="AE5" s="109" t="str">
        <f>IF(Tabla75[[#This Row],[NIF]]="","",ENTRADA!$F$11)</f>
        <v/>
      </c>
      <c r="AF5" s="109" t="str">
        <f>IF(Tabla75[[#This Row],[NIF]]="","",ENTRADA!$F$9)</f>
        <v/>
      </c>
      <c r="AG5" s="108" t="str">
        <f>IF(Tabla75[[#This Row],[NIF]]="","",ENTRADA!$P$9)</f>
        <v/>
      </c>
    </row>
    <row r="6" spans="1:33" s="107" customFormat="1" ht="24.95" customHeight="1">
      <c r="A6" s="110"/>
      <c r="B6" s="108" t="str">
        <f>IF($A6="","",VLOOKUP($A6,Tabla7[[#All],[NIF]:[Columna1]],2,FALSE))</f>
        <v/>
      </c>
      <c r="C6" s="108" t="str">
        <f>IF($A6="","",VLOOKUP($A6,Tabla7[[#All],[NIF]:[Columna1]],3,FALSE))</f>
        <v/>
      </c>
      <c r="D6" s="109" t="str">
        <f>IF($A6="","",VLOOKUP($A6,Tabla7[[#All],[NIF]:[Columna1]],5,FALSE))</f>
        <v/>
      </c>
      <c r="E6" s="109" t="str">
        <f>IF($A6="","",VLOOKUP($A6,Tabla7[[#All],[NIF]:[Columna1]],8,FALSE))</f>
        <v/>
      </c>
      <c r="F6" s="109" t="str">
        <f>IF($A6="","",VLOOKUP($A6,Tabla7[[#All],[NIF]:[Columna1]],6,FALSE))</f>
        <v/>
      </c>
      <c r="G6" s="108" t="str">
        <f>IF($A6="","",VLOOKUP($A6,Tabla7[[#All],[NIF]:[Columna1]],7,FALSE))</f>
        <v/>
      </c>
      <c r="H6" s="109" t="str">
        <f>IF(Tabla75[[#This Row],[CAUSA VARIACIÓN]]="","","SI")</f>
        <v/>
      </c>
      <c r="I6" s="110"/>
      <c r="J6" s="110"/>
      <c r="K6" s="110"/>
      <c r="L6" s="159"/>
      <c r="M6" s="115"/>
      <c r="N6" s="115" t="str">
        <f t="shared" si="0"/>
        <v/>
      </c>
      <c r="O6" s="115" t="str">
        <f t="shared" si="1"/>
        <v/>
      </c>
      <c r="P6" s="157" t="str">
        <f t="shared" si="2"/>
        <v/>
      </c>
      <c r="Q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" s="112"/>
      <c r="S6" s="113"/>
      <c r="T6" s="109" t="str">
        <f t="shared" si="3"/>
        <v/>
      </c>
      <c r="U6" s="176" t="str">
        <f>IF(Tabla75[[#This Row],[NIF]]="","",(Q6*(IF(S6&gt;1,0,S6*0.1))*('NO TOCAR'!$AB$4)*(T6/10)))</f>
        <v/>
      </c>
      <c r="V6" s="114"/>
      <c r="W6" s="115"/>
      <c r="X6" s="116"/>
      <c r="Y6" s="115"/>
      <c r="Z6" s="114"/>
      <c r="AA6" s="176" t="str">
        <f>IF(A6="","",SUM(IF(Y6&gt;1,1,Y6),IF(W6&gt;12,12,W6)*0.6)*(IF(S6&gt;1,0,S6))*'NO TOCAR'!$AB$4*(T6/100))</f>
        <v/>
      </c>
      <c r="AB6" s="178" t="str">
        <f>IF(Tabla75[[#This Row],[NIF]]="","",U:U+AA:AA)</f>
        <v/>
      </c>
      <c r="AC6" s="117"/>
      <c r="AD6" s="109" t="str">
        <f>IF(Tabla75[[#This Row],[NIF]]="","",ENTRADA!$P$19)</f>
        <v/>
      </c>
      <c r="AE6" s="109" t="str">
        <f>IF(Tabla75[[#This Row],[NIF]]="","",ENTRADA!$F$11)</f>
        <v/>
      </c>
      <c r="AF6" s="109" t="str">
        <f>IF(Tabla75[[#This Row],[NIF]]="","",ENTRADA!$F$9)</f>
        <v/>
      </c>
      <c r="AG6" s="108" t="str">
        <f>IF(Tabla75[[#This Row],[NIF]]="","",ENTRADA!$P$9)</f>
        <v/>
      </c>
    </row>
    <row r="7" spans="1:33" s="107" customFormat="1" ht="24.95" customHeight="1">
      <c r="A7" s="110"/>
      <c r="B7" s="108" t="str">
        <f>IF($A7="","",VLOOKUP($A7,Tabla7[[#All],[NIF]:[Columna1]],2,FALSE))</f>
        <v/>
      </c>
      <c r="C7" s="108" t="str">
        <f>IF($A7="","",VLOOKUP($A7,Tabla7[[#All],[NIF]:[Columna1]],3,FALSE))</f>
        <v/>
      </c>
      <c r="D7" s="109" t="str">
        <f>IF($A7="","",VLOOKUP($A7,Tabla7[[#All],[NIF]:[Columna1]],5,FALSE))</f>
        <v/>
      </c>
      <c r="E7" s="109" t="str">
        <f>IF($A7="","",VLOOKUP($A7,Tabla7[[#All],[NIF]:[Columna1]],8,FALSE))</f>
        <v/>
      </c>
      <c r="F7" s="109" t="str">
        <f>IF($A7="","",VLOOKUP($A7,Tabla7[[#All],[NIF]:[Columna1]],6,FALSE))</f>
        <v/>
      </c>
      <c r="G7" s="108" t="str">
        <f>IF($A7="","",VLOOKUP($A7,Tabla7[[#All],[NIF]:[Columna1]],7,FALSE))</f>
        <v/>
      </c>
      <c r="H7" s="109" t="str">
        <f>IF(Tabla75[[#This Row],[CAUSA VARIACIÓN]]="","","SI")</f>
        <v/>
      </c>
      <c r="I7" s="110"/>
      <c r="J7" s="110"/>
      <c r="K7" s="110"/>
      <c r="L7" s="159"/>
      <c r="M7" s="115"/>
      <c r="N7" s="115" t="str">
        <f t="shared" si="0"/>
        <v/>
      </c>
      <c r="O7" s="115" t="str">
        <f t="shared" si="1"/>
        <v/>
      </c>
      <c r="P7" s="157" t="str">
        <f t="shared" si="2"/>
        <v/>
      </c>
      <c r="Q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" s="112"/>
      <c r="S7" s="113"/>
      <c r="T7" s="109" t="str">
        <f t="shared" si="3"/>
        <v/>
      </c>
      <c r="U7" s="176" t="str">
        <f>IF(Tabla75[[#This Row],[NIF]]="","",(Q7*(IF(S7&gt;1,0,S7*0.1))*('NO TOCAR'!$AB$4)*(T7/10)))</f>
        <v/>
      </c>
      <c r="V7" s="114"/>
      <c r="W7" s="115"/>
      <c r="X7" s="116"/>
      <c r="Y7" s="115"/>
      <c r="Z7" s="114"/>
      <c r="AA7" s="176" t="str">
        <f>IF(A7="","",SUM(IF(Y7&gt;1,1,Y7),IF(W7&gt;12,12,W7)*0.6)*(IF(S7&gt;1,0,S7))*'NO TOCAR'!$AB$4*(T7/100))</f>
        <v/>
      </c>
      <c r="AB7" s="178" t="str">
        <f>IF(Tabla75[[#This Row],[NIF]]="","",U:U+AA:AA)</f>
        <v/>
      </c>
      <c r="AC7" s="117"/>
      <c r="AD7" s="109" t="str">
        <f>IF(Tabla75[[#This Row],[NIF]]="","",ENTRADA!$P$19)</f>
        <v/>
      </c>
      <c r="AE7" s="109" t="str">
        <f>IF(Tabla75[[#This Row],[NIF]]="","",ENTRADA!$F$11)</f>
        <v/>
      </c>
      <c r="AF7" s="109" t="str">
        <f>IF(Tabla75[[#This Row],[NIF]]="","",ENTRADA!$F$9)</f>
        <v/>
      </c>
      <c r="AG7" s="108" t="str">
        <f>IF(Tabla75[[#This Row],[NIF]]="","",ENTRADA!$P$9)</f>
        <v/>
      </c>
    </row>
    <row r="8" spans="1:33" s="107" customFormat="1" ht="24.95" customHeight="1">
      <c r="A8" s="110"/>
      <c r="B8" s="108" t="str">
        <f>IF($A8="","",VLOOKUP($A8,Tabla7[[#All],[NIF]:[Columna1]],2,FALSE))</f>
        <v/>
      </c>
      <c r="C8" s="108" t="str">
        <f>IF($A8="","",VLOOKUP($A8,Tabla7[[#All],[NIF]:[Columna1]],3,FALSE))</f>
        <v/>
      </c>
      <c r="D8" s="109" t="str">
        <f>IF($A8="","",VLOOKUP($A8,Tabla7[[#All],[NIF]:[Columna1]],5,FALSE))</f>
        <v/>
      </c>
      <c r="E8" s="109" t="str">
        <f>IF($A8="","",VLOOKUP($A8,Tabla7[[#All],[NIF]:[Columna1]],8,FALSE))</f>
        <v/>
      </c>
      <c r="F8" s="109" t="str">
        <f>IF($A8="","",VLOOKUP($A8,Tabla7[[#All],[NIF]:[Columna1]],6,FALSE))</f>
        <v/>
      </c>
      <c r="G8" s="108" t="str">
        <f>IF($A8="","",VLOOKUP($A8,Tabla7[[#All],[NIF]:[Columna1]],7,FALSE))</f>
        <v/>
      </c>
      <c r="H8" s="109" t="str">
        <f>IF(Tabla75[[#This Row],[CAUSA VARIACIÓN]]="","","SI")</f>
        <v/>
      </c>
      <c r="I8" s="110"/>
      <c r="J8" s="110"/>
      <c r="K8" s="110"/>
      <c r="L8" s="159"/>
      <c r="M8" s="115"/>
      <c r="N8" s="115" t="str">
        <f t="shared" si="0"/>
        <v/>
      </c>
      <c r="O8" s="115" t="str">
        <f t="shared" si="1"/>
        <v/>
      </c>
      <c r="P8" s="157" t="str">
        <f t="shared" si="2"/>
        <v/>
      </c>
      <c r="Q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" s="112"/>
      <c r="S8" s="113"/>
      <c r="T8" s="109" t="str">
        <f t="shared" si="3"/>
        <v/>
      </c>
      <c r="U8" s="176" t="str">
        <f>IF(Tabla75[[#This Row],[NIF]]="","",(Q8*(IF(S8&gt;1,0,S8*0.1))*('NO TOCAR'!$AB$4)*(T8/10)))</f>
        <v/>
      </c>
      <c r="V8" s="114"/>
      <c r="W8" s="115"/>
      <c r="X8" s="116"/>
      <c r="Y8" s="115"/>
      <c r="Z8" s="114"/>
      <c r="AA8" s="176" t="str">
        <f>IF(A8="","",SUM(IF(Y8&gt;1,1,Y8),IF(W8&gt;12,12,W8)*0.6)*(IF(S8&gt;1,0,S8))*'NO TOCAR'!$AB$4*(T8/100))</f>
        <v/>
      </c>
      <c r="AB8" s="178" t="str">
        <f>IF(Tabla75[[#This Row],[NIF]]="","",U:U+AA:AA)</f>
        <v/>
      </c>
      <c r="AC8" s="117"/>
      <c r="AD8" s="109" t="str">
        <f>IF(Tabla75[[#This Row],[NIF]]="","",ENTRADA!$P$19)</f>
        <v/>
      </c>
      <c r="AE8" s="109" t="str">
        <f>IF(Tabla75[[#This Row],[NIF]]="","",ENTRADA!$F$11)</f>
        <v/>
      </c>
      <c r="AF8" s="109" t="str">
        <f>IF(Tabla75[[#This Row],[NIF]]="","",ENTRADA!$F$9)</f>
        <v/>
      </c>
      <c r="AG8" s="108" t="str">
        <f>IF(Tabla75[[#This Row],[NIF]]="","",ENTRADA!$P$9)</f>
        <v/>
      </c>
    </row>
    <row r="9" spans="1:33" s="107" customFormat="1" ht="24.95" customHeight="1">
      <c r="A9" s="110"/>
      <c r="B9" s="108" t="str">
        <f>IF($A9="","",VLOOKUP($A9,Tabla7[[#All],[NIF]:[Columna1]],2,FALSE))</f>
        <v/>
      </c>
      <c r="C9" s="108" t="str">
        <f>IF($A9="","",VLOOKUP($A9,Tabla7[[#All],[NIF]:[Columna1]],3,FALSE))</f>
        <v/>
      </c>
      <c r="D9" s="109" t="str">
        <f>IF($A9="","",VLOOKUP($A9,Tabla7[[#All],[NIF]:[Columna1]],5,FALSE))</f>
        <v/>
      </c>
      <c r="E9" s="109" t="str">
        <f>IF($A9="","",VLOOKUP($A9,Tabla7[[#All],[NIF]:[Columna1]],8,FALSE))</f>
        <v/>
      </c>
      <c r="F9" s="109" t="str">
        <f>IF($A9="","",VLOOKUP($A9,Tabla7[[#All],[NIF]:[Columna1]],6,FALSE))</f>
        <v/>
      </c>
      <c r="G9" s="108" t="str">
        <f>IF($A9="","",VLOOKUP($A9,Tabla7[[#All],[NIF]:[Columna1]],7,FALSE))</f>
        <v/>
      </c>
      <c r="H9" s="109" t="str">
        <f>IF(Tabla75[[#This Row],[CAUSA VARIACIÓN]]="","","SI")</f>
        <v/>
      </c>
      <c r="I9" s="110"/>
      <c r="J9" s="110"/>
      <c r="K9" s="110"/>
      <c r="L9" s="159"/>
      <c r="M9" s="115"/>
      <c r="N9" s="115" t="str">
        <f t="shared" si="0"/>
        <v/>
      </c>
      <c r="O9" s="115" t="str">
        <f t="shared" si="1"/>
        <v/>
      </c>
      <c r="P9" s="157" t="str">
        <f t="shared" si="2"/>
        <v/>
      </c>
      <c r="Q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" s="112"/>
      <c r="S9" s="113"/>
      <c r="T9" s="109" t="str">
        <f t="shared" si="3"/>
        <v/>
      </c>
      <c r="U9" s="176" t="str">
        <f>IF(Tabla75[[#This Row],[NIF]]="","",(Q9*(IF(S9&gt;1,0,S9*0.1))*('NO TOCAR'!$AB$4)*(T9/10)))</f>
        <v/>
      </c>
      <c r="V9" s="114"/>
      <c r="W9" s="115"/>
      <c r="X9" s="116"/>
      <c r="Y9" s="115"/>
      <c r="Z9" s="114"/>
      <c r="AA9" s="176" t="str">
        <f>IF(A9="","",SUM(IF(Y9&gt;1,1,Y9),IF(W9&gt;12,12,W9)*0.6)*(IF(S9&gt;1,0,S9))*'NO TOCAR'!$AB$4*(T9/100))</f>
        <v/>
      </c>
      <c r="AB9" s="178" t="str">
        <f>IF(Tabla75[[#This Row],[NIF]]="","",U:U+AA:AA)</f>
        <v/>
      </c>
      <c r="AC9" s="117"/>
      <c r="AD9" s="109" t="str">
        <f>IF(Tabla75[[#This Row],[NIF]]="","",ENTRADA!$P$19)</f>
        <v/>
      </c>
      <c r="AE9" s="109" t="str">
        <f>IF(Tabla75[[#This Row],[NIF]]="","",ENTRADA!$F$11)</f>
        <v/>
      </c>
      <c r="AF9" s="109" t="str">
        <f>IF(Tabla75[[#This Row],[NIF]]="","",ENTRADA!$F$9)</f>
        <v/>
      </c>
      <c r="AG9" s="108" t="str">
        <f>IF(Tabla75[[#This Row],[NIF]]="","",ENTRADA!$P$9)</f>
        <v/>
      </c>
    </row>
    <row r="10" spans="1:33" s="107" customFormat="1" ht="24.95" customHeight="1">
      <c r="A10" s="110"/>
      <c r="B10" s="108" t="str">
        <f>IF($A10="","",VLOOKUP($A10,Tabla7[[#All],[NIF]:[Columna1]],2,FALSE))</f>
        <v/>
      </c>
      <c r="C10" s="108" t="str">
        <f>IF($A10="","",VLOOKUP($A10,Tabla7[[#All],[NIF]:[Columna1]],3,FALSE))</f>
        <v/>
      </c>
      <c r="D10" s="109" t="str">
        <f>IF($A10="","",VLOOKUP($A10,Tabla7[[#All],[NIF]:[Columna1]],5,FALSE))</f>
        <v/>
      </c>
      <c r="E10" s="109" t="str">
        <f>IF($A10="","",VLOOKUP($A10,Tabla7[[#All],[NIF]:[Columna1]],8,FALSE))</f>
        <v/>
      </c>
      <c r="F10" s="109" t="str">
        <f>IF($A10="","",VLOOKUP($A10,Tabla7[[#All],[NIF]:[Columna1]],6,FALSE))</f>
        <v/>
      </c>
      <c r="G10" s="108" t="str">
        <f>IF($A10="","",VLOOKUP($A10,Tabla7[[#All],[NIF]:[Columna1]],7,FALSE))</f>
        <v/>
      </c>
      <c r="H10" s="109" t="str">
        <f>IF(Tabla75[[#This Row],[CAUSA VARIACIÓN]]="","","SI")</f>
        <v/>
      </c>
      <c r="I10" s="110"/>
      <c r="J10" s="110"/>
      <c r="K10" s="110"/>
      <c r="L10" s="159"/>
      <c r="M10" s="115"/>
      <c r="N10" s="115" t="str">
        <f t="shared" si="0"/>
        <v/>
      </c>
      <c r="O10" s="115" t="str">
        <f t="shared" si="1"/>
        <v/>
      </c>
      <c r="P10" s="157" t="str">
        <f t="shared" si="2"/>
        <v/>
      </c>
      <c r="Q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" s="112"/>
      <c r="S10" s="113"/>
      <c r="T10" s="109" t="str">
        <f t="shared" si="3"/>
        <v/>
      </c>
      <c r="U10" s="176" t="str">
        <f>IF(Tabla75[[#This Row],[NIF]]="","",(Q10*(IF(S10&gt;1,0,S10*0.1))*('NO TOCAR'!$AB$4)*(T10/10)))</f>
        <v/>
      </c>
      <c r="V10" s="114"/>
      <c r="W10" s="115"/>
      <c r="X10" s="116"/>
      <c r="Y10" s="115"/>
      <c r="Z10" s="114"/>
      <c r="AA10" s="176" t="str">
        <f>IF(A10="","",SUM(IF(Y10&gt;1,1,Y10),IF(W10&gt;12,12,W10)*0.6)*(IF(S10&gt;1,0,S10))*'NO TOCAR'!$AB$4*(T10/100))</f>
        <v/>
      </c>
      <c r="AB10" s="178" t="str">
        <f>IF(Tabla75[[#This Row],[NIF]]="","",U:U+AA:AA)</f>
        <v/>
      </c>
      <c r="AC10" s="117"/>
      <c r="AD10" s="109" t="str">
        <f>IF(Tabla75[[#This Row],[NIF]]="","",ENTRADA!$P$19)</f>
        <v/>
      </c>
      <c r="AE10" s="109" t="str">
        <f>IF(Tabla75[[#This Row],[NIF]]="","",ENTRADA!$F$11)</f>
        <v/>
      </c>
      <c r="AF10" s="109" t="str">
        <f>IF(Tabla75[[#This Row],[NIF]]="","",ENTRADA!$F$9)</f>
        <v/>
      </c>
      <c r="AG10" s="108" t="str">
        <f>IF(Tabla75[[#This Row],[NIF]]="","",ENTRADA!$P$9)</f>
        <v/>
      </c>
    </row>
    <row r="11" spans="1:33" s="107" customFormat="1" ht="24.95" customHeight="1">
      <c r="A11" s="110"/>
      <c r="B11" s="108" t="str">
        <f>IF($A11="","",VLOOKUP($A11,Tabla7[[#All],[NIF]:[Columna1]],2,FALSE))</f>
        <v/>
      </c>
      <c r="C11" s="108" t="str">
        <f>IF($A11="","",VLOOKUP($A11,Tabla7[[#All],[NIF]:[Columna1]],3,FALSE))</f>
        <v/>
      </c>
      <c r="D11" s="109" t="str">
        <f>IF($A11="","",VLOOKUP($A11,Tabla7[[#All],[NIF]:[Columna1]],5,FALSE))</f>
        <v/>
      </c>
      <c r="E11" s="109" t="str">
        <f>IF($A11="","",VLOOKUP($A11,Tabla7[[#All],[NIF]:[Columna1]],8,FALSE))</f>
        <v/>
      </c>
      <c r="F11" s="109" t="str">
        <f>IF($A11="","",VLOOKUP($A11,Tabla7[[#All],[NIF]:[Columna1]],6,FALSE))</f>
        <v/>
      </c>
      <c r="G11" s="108" t="str">
        <f>IF($A11="","",VLOOKUP($A11,Tabla7[[#All],[NIF]:[Columna1]],7,FALSE))</f>
        <v/>
      </c>
      <c r="H11" s="109" t="str">
        <f>IF(Tabla75[[#This Row],[CAUSA VARIACIÓN]]="","","SI")</f>
        <v/>
      </c>
      <c r="I11" s="110"/>
      <c r="J11" s="110"/>
      <c r="K11" s="110"/>
      <c r="L11" s="159"/>
      <c r="M11" s="115"/>
      <c r="N11" s="155" t="str">
        <f t="shared" si="0"/>
        <v/>
      </c>
      <c r="O11" s="115" t="str">
        <f t="shared" si="1"/>
        <v/>
      </c>
      <c r="P11" s="157" t="str">
        <f t="shared" si="2"/>
        <v/>
      </c>
      <c r="Q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" s="112"/>
      <c r="S11" s="113"/>
      <c r="T11" s="109" t="str">
        <f t="shared" si="3"/>
        <v/>
      </c>
      <c r="U11" s="176" t="str">
        <f>IF(Tabla75[[#This Row],[NIF]]="","",(Q11*(IF(S11&gt;1,0,S11*0.1))*('NO TOCAR'!$AB$4)*(T11/10)))</f>
        <v/>
      </c>
      <c r="V11" s="114"/>
      <c r="W11" s="115"/>
      <c r="X11" s="116"/>
      <c r="Y11" s="115"/>
      <c r="Z11" s="114"/>
      <c r="AA11" s="176" t="str">
        <f>IF(A11="","",SUM(IF(Y11&gt;1,1,Y11),IF(W11&gt;12,12,W11)*0.6)*(IF(S11&gt;1,0,S11))*'NO TOCAR'!$AB$4*(T11/100))</f>
        <v/>
      </c>
      <c r="AB11" s="178" t="str">
        <f>IF(Tabla75[[#This Row],[NIF]]="","",U:U+AA:AA)</f>
        <v/>
      </c>
      <c r="AC11" s="117"/>
      <c r="AD11" s="109" t="str">
        <f>IF(Tabla75[[#This Row],[NIF]]="","",ENTRADA!$P$19)</f>
        <v/>
      </c>
      <c r="AE11" s="109" t="str">
        <f>IF(Tabla75[[#This Row],[NIF]]="","",ENTRADA!$F$11)</f>
        <v/>
      </c>
      <c r="AF11" s="109" t="str">
        <f>IF(Tabla75[[#This Row],[NIF]]="","",ENTRADA!$F$9)</f>
        <v/>
      </c>
      <c r="AG11" s="108" t="str">
        <f>IF(Tabla75[[#This Row],[NIF]]="","",ENTRADA!$P$9)</f>
        <v/>
      </c>
    </row>
    <row r="12" spans="1:33" s="107" customFormat="1" ht="24.95" customHeight="1">
      <c r="A12" s="110"/>
      <c r="B12" s="108" t="str">
        <f>IF($A12="","",VLOOKUP($A12,Tabla7[[#All],[NIF]:[Columna1]],2,FALSE))</f>
        <v/>
      </c>
      <c r="C12" s="108" t="str">
        <f>IF($A12="","",VLOOKUP($A12,Tabla7[[#All],[NIF]:[Columna1]],3,FALSE))</f>
        <v/>
      </c>
      <c r="D12" s="109" t="str">
        <f>IF($A12="","",VLOOKUP($A12,Tabla7[[#All],[NIF]:[Columna1]],5,FALSE))</f>
        <v/>
      </c>
      <c r="E12" s="109" t="str">
        <f>IF($A12="","",VLOOKUP($A12,Tabla7[[#All],[NIF]:[Columna1]],8,FALSE))</f>
        <v/>
      </c>
      <c r="F12" s="109" t="str">
        <f>IF($A12="","",VLOOKUP($A12,Tabla7[[#All],[NIF]:[Columna1]],6,FALSE))</f>
        <v/>
      </c>
      <c r="G12" s="108" t="str">
        <f>IF($A12="","",VLOOKUP($A12,Tabla7[[#All],[NIF]:[Columna1]],7,FALSE))</f>
        <v/>
      </c>
      <c r="H12" s="109" t="str">
        <f>IF(Tabla75[[#This Row],[CAUSA VARIACIÓN]]="","","SI")</f>
        <v/>
      </c>
      <c r="I12" s="110"/>
      <c r="J12" s="110"/>
      <c r="K12" s="110"/>
      <c r="L12" s="159"/>
      <c r="M12" s="115"/>
      <c r="N12" s="115" t="str">
        <f t="shared" si="0"/>
        <v/>
      </c>
      <c r="O12" s="115" t="str">
        <f t="shared" si="1"/>
        <v/>
      </c>
      <c r="P12" s="157" t="str">
        <f t="shared" si="2"/>
        <v/>
      </c>
      <c r="Q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" s="112"/>
      <c r="S12" s="113"/>
      <c r="T12" s="109" t="str">
        <f t="shared" si="3"/>
        <v/>
      </c>
      <c r="U12" s="176" t="str">
        <f>IF(Tabla75[[#This Row],[NIF]]="","",(Q12*(IF(S12&gt;1,0,S12*0.1))*('NO TOCAR'!$AB$4)*(T12/10)))</f>
        <v/>
      </c>
      <c r="V12" s="114"/>
      <c r="W12" s="115"/>
      <c r="X12" s="116"/>
      <c r="Y12" s="115"/>
      <c r="Z12" s="114"/>
      <c r="AA12" s="176" t="str">
        <f>IF(A12="","",SUM(IF(Y12&gt;1,1,Y12),IF(W12&gt;12,12,W12)*0.6)*(IF(S12&gt;1,0,S12))*'NO TOCAR'!$AB$4*(T12/100))</f>
        <v/>
      </c>
      <c r="AB12" s="178" t="str">
        <f>IF(Tabla75[[#This Row],[NIF]]="","",U:U+AA:AA)</f>
        <v/>
      </c>
      <c r="AC12" s="117"/>
      <c r="AD12" s="109" t="str">
        <f>IF(Tabla75[[#This Row],[NIF]]="","",ENTRADA!$P$19)</f>
        <v/>
      </c>
      <c r="AE12" s="109" t="str">
        <f>IF(Tabla75[[#This Row],[NIF]]="","",ENTRADA!$F$11)</f>
        <v/>
      </c>
      <c r="AF12" s="109" t="str">
        <f>IF(Tabla75[[#This Row],[NIF]]="","",ENTRADA!$F$9)</f>
        <v/>
      </c>
      <c r="AG12" s="108" t="str">
        <f>IF(Tabla75[[#This Row],[NIF]]="","",ENTRADA!$P$9)</f>
        <v/>
      </c>
    </row>
    <row r="13" spans="1:33" s="107" customFormat="1" ht="24.95" customHeight="1">
      <c r="A13" s="110"/>
      <c r="B13" s="108" t="str">
        <f>IF($A13="","",VLOOKUP($A13,Tabla7[[#All],[NIF]:[Columna1]],2,FALSE))</f>
        <v/>
      </c>
      <c r="C13" s="108" t="str">
        <f>IF($A13="","",VLOOKUP($A13,Tabla7[[#All],[NIF]:[Columna1]],3,FALSE))</f>
        <v/>
      </c>
      <c r="D13" s="109" t="str">
        <f>IF($A13="","",VLOOKUP($A13,Tabla7[[#All],[NIF]:[Columna1]],5,FALSE))</f>
        <v/>
      </c>
      <c r="E13" s="109" t="str">
        <f>IF($A13="","",VLOOKUP($A13,Tabla7[[#All],[NIF]:[Columna1]],8,FALSE))</f>
        <v/>
      </c>
      <c r="F13" s="109" t="str">
        <f>IF($A13="","",VLOOKUP($A13,Tabla7[[#All],[NIF]:[Columna1]],6,FALSE))</f>
        <v/>
      </c>
      <c r="G13" s="108" t="str">
        <f>IF($A13="","",VLOOKUP($A13,Tabla7[[#All],[NIF]:[Columna1]],7,FALSE))</f>
        <v/>
      </c>
      <c r="H13" s="109" t="str">
        <f>IF(Tabla75[[#This Row],[CAUSA VARIACIÓN]]="","","SI")</f>
        <v/>
      </c>
      <c r="I13" s="110"/>
      <c r="J13" s="110"/>
      <c r="K13" s="110"/>
      <c r="L13" s="159"/>
      <c r="M13" s="115"/>
      <c r="N13" s="155" t="str">
        <f t="shared" si="0"/>
        <v/>
      </c>
      <c r="O13" s="115" t="str">
        <f t="shared" si="1"/>
        <v/>
      </c>
      <c r="P13" s="157" t="str">
        <f t="shared" si="2"/>
        <v/>
      </c>
      <c r="Q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" s="112"/>
      <c r="S13" s="113"/>
      <c r="T13" s="109" t="str">
        <f t="shared" si="3"/>
        <v/>
      </c>
      <c r="U13" s="176" t="str">
        <f>IF(Tabla75[[#This Row],[NIF]]="","",(Q13*(IF(S13&gt;1,0,S13*0.1))*('NO TOCAR'!$AB$4)*(T13/10)))</f>
        <v/>
      </c>
      <c r="V13" s="114"/>
      <c r="W13" s="115"/>
      <c r="X13" s="116"/>
      <c r="Y13" s="115"/>
      <c r="Z13" s="114"/>
      <c r="AA13" s="176" t="str">
        <f>IF(A13="","",SUM(IF(Y13&gt;1,1,Y13),IF(W13&gt;12,12,W13)*0.6)*(IF(S13&gt;1,0,S13))*'NO TOCAR'!$AB$4*(T13/100))</f>
        <v/>
      </c>
      <c r="AB13" s="178" t="str">
        <f>IF(Tabla75[[#This Row],[NIF]]="","",U:U+AA:AA)</f>
        <v/>
      </c>
      <c r="AC13" s="117"/>
      <c r="AD13" s="109" t="str">
        <f>IF(Tabla75[[#This Row],[NIF]]="","",ENTRADA!$P$19)</f>
        <v/>
      </c>
      <c r="AE13" s="109" t="str">
        <f>IF(Tabla75[[#This Row],[NIF]]="","",ENTRADA!$F$11)</f>
        <v/>
      </c>
      <c r="AF13" s="109" t="str">
        <f>IF(Tabla75[[#This Row],[NIF]]="","",ENTRADA!$F$9)</f>
        <v/>
      </c>
      <c r="AG13" s="108" t="str">
        <f>IF(Tabla75[[#This Row],[NIF]]="","",ENTRADA!$P$9)</f>
        <v/>
      </c>
    </row>
    <row r="14" spans="1:33" s="107" customFormat="1" ht="24.95" customHeight="1">
      <c r="A14" s="110"/>
      <c r="B14" s="108" t="str">
        <f>IF($A14="","",VLOOKUP($A14,Tabla7[[#All],[NIF]:[Columna1]],2,FALSE))</f>
        <v/>
      </c>
      <c r="C14" s="108" t="str">
        <f>IF($A14="","",VLOOKUP($A14,Tabla7[[#All],[NIF]:[Columna1]],3,FALSE))</f>
        <v/>
      </c>
      <c r="D14" s="109" t="str">
        <f>IF($A14="","",VLOOKUP($A14,Tabla7[[#All],[NIF]:[Columna1]],5,FALSE))</f>
        <v/>
      </c>
      <c r="E14" s="109" t="str">
        <f>IF($A14="","",VLOOKUP($A14,Tabla7[[#All],[NIF]:[Columna1]],8,FALSE))</f>
        <v/>
      </c>
      <c r="F14" s="109" t="str">
        <f>IF($A14="","",VLOOKUP($A14,Tabla7[[#All],[NIF]:[Columna1]],6,FALSE))</f>
        <v/>
      </c>
      <c r="G14" s="108" t="str">
        <f>IF($A14="","",VLOOKUP($A14,Tabla7[[#All],[NIF]:[Columna1]],7,FALSE))</f>
        <v/>
      </c>
      <c r="H14" s="109" t="str">
        <f>IF(Tabla75[[#This Row],[CAUSA VARIACIÓN]]="","","SI")</f>
        <v/>
      </c>
      <c r="I14" s="110"/>
      <c r="J14" s="110"/>
      <c r="K14" s="110"/>
      <c r="L14" s="159"/>
      <c r="M14" s="115"/>
      <c r="N14" s="155" t="str">
        <f t="shared" si="0"/>
        <v/>
      </c>
      <c r="O14" s="115" t="str">
        <f t="shared" si="1"/>
        <v/>
      </c>
      <c r="P14" s="157" t="str">
        <f t="shared" si="2"/>
        <v/>
      </c>
      <c r="Q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" s="112"/>
      <c r="S14" s="113"/>
      <c r="T14" s="109" t="str">
        <f t="shared" si="3"/>
        <v/>
      </c>
      <c r="U14" s="176" t="str">
        <f>IF(Tabla75[[#This Row],[NIF]]="","",(Q14*(IF(S14&gt;1,0,S14*0.1))*('NO TOCAR'!$AB$4)*(T14/10)))</f>
        <v/>
      </c>
      <c r="V14" s="114"/>
      <c r="W14" s="115"/>
      <c r="X14" s="116"/>
      <c r="Y14" s="115"/>
      <c r="Z14" s="114"/>
      <c r="AA14" s="176" t="str">
        <f>IF(A14="","",SUM(IF(Y14&gt;1,1,Y14),IF(W14&gt;12,12,W14)*0.6)*(IF(S14&gt;1,0,S14))*'NO TOCAR'!$AB$4*(T14/100))</f>
        <v/>
      </c>
      <c r="AB14" s="178" t="str">
        <f>IF(Tabla75[[#This Row],[NIF]]="","",U:U+AA:AA)</f>
        <v/>
      </c>
      <c r="AC14" s="117"/>
      <c r="AD14" s="109" t="str">
        <f>IF(Tabla75[[#This Row],[NIF]]="","",ENTRADA!$P$19)</f>
        <v/>
      </c>
      <c r="AE14" s="109" t="str">
        <f>IF(Tabla75[[#This Row],[NIF]]="","",ENTRADA!$F$11)</f>
        <v/>
      </c>
      <c r="AF14" s="109" t="str">
        <f>IF(Tabla75[[#This Row],[NIF]]="","",ENTRADA!$F$9)</f>
        <v/>
      </c>
      <c r="AG14" s="108" t="str">
        <f>IF(Tabla75[[#This Row],[NIF]]="","",ENTRADA!$P$9)</f>
        <v/>
      </c>
    </row>
    <row r="15" spans="1:33" s="107" customFormat="1" ht="24.95" customHeight="1">
      <c r="A15" s="110"/>
      <c r="B15" s="108" t="str">
        <f>IF($A15="","",VLOOKUP($A15,Tabla7[[#All],[NIF]:[Columna1]],2,FALSE))</f>
        <v/>
      </c>
      <c r="C15" s="108" t="str">
        <f>IF($A15="","",VLOOKUP($A15,Tabla7[[#All],[NIF]:[Columna1]],3,FALSE))</f>
        <v/>
      </c>
      <c r="D15" s="109" t="str">
        <f>IF($A15="","",VLOOKUP($A15,Tabla7[[#All],[NIF]:[Columna1]],5,FALSE))</f>
        <v/>
      </c>
      <c r="E15" s="109" t="str">
        <f>IF($A15="","",VLOOKUP($A15,Tabla7[[#All],[NIF]:[Columna1]],8,FALSE))</f>
        <v/>
      </c>
      <c r="F15" s="109" t="str">
        <f>IF($A15="","",VLOOKUP($A15,Tabla7[[#All],[NIF]:[Columna1]],6,FALSE))</f>
        <v/>
      </c>
      <c r="G15" s="108" t="str">
        <f>IF($A15="","",VLOOKUP($A15,Tabla7[[#All],[NIF]:[Columna1]],7,FALSE))</f>
        <v/>
      </c>
      <c r="H15" s="109" t="str">
        <f>IF(Tabla75[[#This Row],[CAUSA VARIACIÓN]]="","","SI")</f>
        <v/>
      </c>
      <c r="I15" s="110"/>
      <c r="J15" s="110"/>
      <c r="K15" s="110"/>
      <c r="L15" s="159"/>
      <c r="M15" s="115"/>
      <c r="N15" s="115" t="str">
        <f t="shared" si="0"/>
        <v/>
      </c>
      <c r="O15" s="115" t="str">
        <f t="shared" si="1"/>
        <v/>
      </c>
      <c r="P15" s="157" t="str">
        <f t="shared" si="2"/>
        <v/>
      </c>
      <c r="Q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" s="112"/>
      <c r="S15" s="113"/>
      <c r="T15" s="109" t="str">
        <f t="shared" si="3"/>
        <v/>
      </c>
      <c r="U15" s="176" t="str">
        <f>IF(Tabla75[[#This Row],[NIF]]="","",(Q15*(IF(S15&gt;1,0,S15*0.1))*('NO TOCAR'!$AB$4)*(T15/10)))</f>
        <v/>
      </c>
      <c r="V15" s="114"/>
      <c r="W15" s="115"/>
      <c r="X15" s="116"/>
      <c r="Y15" s="115"/>
      <c r="Z15" s="114"/>
      <c r="AA15" s="176" t="str">
        <f>IF(A15="","",SUM(IF(Y15&gt;1,1,Y15),IF(W15&gt;12,12,W15)*0.6)*(IF(S15&gt;1,0,S15))*'NO TOCAR'!$AB$4*(T15/100))</f>
        <v/>
      </c>
      <c r="AB15" s="178" t="str">
        <f>IF(Tabla75[[#This Row],[NIF]]="","",U:U+AA:AA)</f>
        <v/>
      </c>
      <c r="AC15" s="117"/>
      <c r="AD15" s="109" t="str">
        <f>IF(Tabla75[[#This Row],[NIF]]="","",ENTRADA!$P$19)</f>
        <v/>
      </c>
      <c r="AE15" s="109" t="str">
        <f>IF(Tabla75[[#This Row],[NIF]]="","",ENTRADA!$F$11)</f>
        <v/>
      </c>
      <c r="AF15" s="109" t="str">
        <f>IF(Tabla75[[#This Row],[NIF]]="","",ENTRADA!$F$9)</f>
        <v/>
      </c>
      <c r="AG15" s="108" t="str">
        <f>IF(Tabla75[[#This Row],[NIF]]="","",ENTRADA!$P$9)</f>
        <v/>
      </c>
    </row>
    <row r="16" spans="1:33" s="107" customFormat="1" ht="24.95" customHeight="1">
      <c r="A16" s="110"/>
      <c r="B16" s="108" t="str">
        <f>IF($A16="","",VLOOKUP($A16,Tabla7[[#All],[NIF]:[Columna1]],2,FALSE))</f>
        <v/>
      </c>
      <c r="C16" s="108" t="str">
        <f>IF($A16="","",VLOOKUP($A16,Tabla7[[#All],[NIF]:[Columna1]],3,FALSE))</f>
        <v/>
      </c>
      <c r="D16" s="109" t="str">
        <f>IF($A16="","",VLOOKUP($A16,Tabla7[[#All],[NIF]:[Columna1]],5,FALSE))</f>
        <v/>
      </c>
      <c r="E16" s="109" t="str">
        <f>IF($A16="","",VLOOKUP($A16,Tabla7[[#All],[NIF]:[Columna1]],8,FALSE))</f>
        <v/>
      </c>
      <c r="F16" s="109" t="str">
        <f>IF($A16="","",VLOOKUP($A16,Tabla7[[#All],[NIF]:[Columna1]],6,FALSE))</f>
        <v/>
      </c>
      <c r="G16" s="108" t="str">
        <f>IF($A16="","",VLOOKUP($A16,Tabla7[[#All],[NIF]:[Columna1]],7,FALSE))</f>
        <v/>
      </c>
      <c r="H16" s="109" t="str">
        <f>IF(Tabla75[[#This Row],[CAUSA VARIACIÓN]]="","","SI")</f>
        <v/>
      </c>
      <c r="I16" s="110"/>
      <c r="J16" s="110"/>
      <c r="K16" s="110"/>
      <c r="L16" s="159"/>
      <c r="M16" s="115"/>
      <c r="N16" s="115" t="str">
        <f t="shared" si="0"/>
        <v/>
      </c>
      <c r="O16" s="115" t="str">
        <f t="shared" si="1"/>
        <v/>
      </c>
      <c r="P16" s="157" t="str">
        <f t="shared" si="2"/>
        <v/>
      </c>
      <c r="Q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" s="112"/>
      <c r="S16" s="113"/>
      <c r="T16" s="109" t="str">
        <f t="shared" si="3"/>
        <v/>
      </c>
      <c r="U16" s="176" t="str">
        <f>IF(Tabla75[[#This Row],[NIF]]="","",(Q16*(IF(S16&gt;1,0,S16*0.1))*('NO TOCAR'!$AB$4)*(T16/10)))</f>
        <v/>
      </c>
      <c r="V16" s="114"/>
      <c r="W16" s="115"/>
      <c r="X16" s="116"/>
      <c r="Y16" s="115"/>
      <c r="Z16" s="114"/>
      <c r="AA16" s="176" t="str">
        <f>IF(A16="","",SUM(IF(Y16&gt;1,1,Y16),IF(W16&gt;12,12,W16)*0.6)*(IF(S16&gt;1,0,S16))*'NO TOCAR'!$AB$4*(T16/100))</f>
        <v/>
      </c>
      <c r="AB16" s="178" t="str">
        <f>IF(Tabla75[[#This Row],[NIF]]="","",U:U+AA:AA)</f>
        <v/>
      </c>
      <c r="AC16" s="117"/>
      <c r="AD16" s="109" t="str">
        <f>IF(Tabla75[[#This Row],[NIF]]="","",ENTRADA!$P$19)</f>
        <v/>
      </c>
      <c r="AE16" s="109" t="str">
        <f>IF(Tabla75[[#This Row],[NIF]]="","",ENTRADA!$F$11)</f>
        <v/>
      </c>
      <c r="AF16" s="109" t="str">
        <f>IF(Tabla75[[#This Row],[NIF]]="","",ENTRADA!$F$9)</f>
        <v/>
      </c>
      <c r="AG16" s="108" t="str">
        <f>IF(Tabla75[[#This Row],[NIF]]="","",ENTRADA!$P$9)</f>
        <v/>
      </c>
    </row>
    <row r="17" spans="1:33" s="107" customFormat="1" ht="24.95" customHeight="1">
      <c r="A17" s="110"/>
      <c r="B17" s="108" t="str">
        <f>IF($A17="","",VLOOKUP($A17,Tabla7[[#All],[NIF]:[Columna1]],2,FALSE))</f>
        <v/>
      </c>
      <c r="C17" s="108" t="str">
        <f>IF($A17="","",VLOOKUP($A17,Tabla7[[#All],[NIF]:[Columna1]],3,FALSE))</f>
        <v/>
      </c>
      <c r="D17" s="109" t="str">
        <f>IF($A17="","",VLOOKUP($A17,Tabla7[[#All],[NIF]:[Columna1]],5,FALSE))</f>
        <v/>
      </c>
      <c r="E17" s="109" t="str">
        <f>IF($A17="","",VLOOKUP($A17,Tabla7[[#All],[NIF]:[Columna1]],8,FALSE))</f>
        <v/>
      </c>
      <c r="F17" s="109" t="str">
        <f>IF($A17="","",VLOOKUP($A17,Tabla7[[#All],[NIF]:[Columna1]],6,FALSE))</f>
        <v/>
      </c>
      <c r="G17" s="108" t="str">
        <f>IF($A17="","",VLOOKUP($A17,Tabla7[[#All],[NIF]:[Columna1]],7,FALSE))</f>
        <v/>
      </c>
      <c r="H17" s="109" t="str">
        <f>IF(Tabla75[[#This Row],[CAUSA VARIACIÓN]]="","","SI")</f>
        <v/>
      </c>
      <c r="I17" s="110"/>
      <c r="J17" s="110"/>
      <c r="K17" s="110"/>
      <c r="L17" s="159"/>
      <c r="M17" s="115"/>
      <c r="N17" s="155" t="str">
        <f t="shared" si="0"/>
        <v/>
      </c>
      <c r="O17" s="115" t="str">
        <f t="shared" si="1"/>
        <v/>
      </c>
      <c r="P17" s="157" t="str">
        <f t="shared" si="2"/>
        <v/>
      </c>
      <c r="Q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" s="112"/>
      <c r="S17" s="113"/>
      <c r="T17" s="109" t="str">
        <f t="shared" si="3"/>
        <v/>
      </c>
      <c r="U17" s="176" t="str">
        <f>IF(Tabla75[[#This Row],[NIF]]="","",(Q17*(IF(S17&gt;1,0,S17*0.1))*('NO TOCAR'!$AB$4)*(T17/10)))</f>
        <v/>
      </c>
      <c r="V17" s="114"/>
      <c r="W17" s="115"/>
      <c r="X17" s="116"/>
      <c r="Y17" s="115"/>
      <c r="Z17" s="114"/>
      <c r="AA17" s="176" t="str">
        <f>IF(A17="","",SUM(IF(Y17&gt;1,1,Y17),IF(W17&gt;12,12,W17)*0.6)*(IF(S17&gt;1,0,S17))*'NO TOCAR'!$AB$4*(T17/100))</f>
        <v/>
      </c>
      <c r="AB17" s="178" t="str">
        <f>IF(Tabla75[[#This Row],[NIF]]="","",U:U+AA:AA)</f>
        <v/>
      </c>
      <c r="AC17" s="117"/>
      <c r="AD17" s="109" t="str">
        <f>IF(Tabla75[[#This Row],[NIF]]="","",ENTRADA!$P$19)</f>
        <v/>
      </c>
      <c r="AE17" s="109" t="str">
        <f>IF(Tabla75[[#This Row],[NIF]]="","",ENTRADA!$F$11)</f>
        <v/>
      </c>
      <c r="AF17" s="109" t="str">
        <f>IF(Tabla75[[#This Row],[NIF]]="","",ENTRADA!$F$9)</f>
        <v/>
      </c>
      <c r="AG17" s="108" t="str">
        <f>IF(Tabla75[[#This Row],[NIF]]="","",ENTRADA!$P$9)</f>
        <v/>
      </c>
    </row>
    <row r="18" spans="1:33" s="107" customFormat="1" ht="24.95" customHeight="1">
      <c r="A18" s="110"/>
      <c r="B18" s="108" t="str">
        <f>IF($A18="","",VLOOKUP($A18,Tabla7[[#All],[NIF]:[Columna1]],2,FALSE))</f>
        <v/>
      </c>
      <c r="C18" s="108" t="str">
        <f>IF($A18="","",VLOOKUP($A18,Tabla7[[#All],[NIF]:[Columna1]],3,FALSE))</f>
        <v/>
      </c>
      <c r="D18" s="109" t="str">
        <f>IF($A18="","",VLOOKUP($A18,Tabla7[[#All],[NIF]:[Columna1]],5,FALSE))</f>
        <v/>
      </c>
      <c r="E18" s="109" t="str">
        <f>IF($A18="","",VLOOKUP($A18,Tabla7[[#All],[NIF]:[Columna1]],8,FALSE))</f>
        <v/>
      </c>
      <c r="F18" s="109" t="str">
        <f>IF($A18="","",VLOOKUP($A18,Tabla7[[#All],[NIF]:[Columna1]],6,FALSE))</f>
        <v/>
      </c>
      <c r="G18" s="108" t="str">
        <f>IF($A18="","",VLOOKUP($A18,Tabla7[[#All],[NIF]:[Columna1]],7,FALSE))</f>
        <v/>
      </c>
      <c r="H18" s="109" t="str">
        <f>IF(Tabla75[[#This Row],[CAUSA VARIACIÓN]]="","","SI")</f>
        <v/>
      </c>
      <c r="I18" s="110"/>
      <c r="J18" s="110"/>
      <c r="K18" s="110"/>
      <c r="L18" s="159"/>
      <c r="M18" s="115"/>
      <c r="N18" s="115" t="str">
        <f t="shared" si="0"/>
        <v/>
      </c>
      <c r="O18" s="115" t="str">
        <f t="shared" si="1"/>
        <v/>
      </c>
      <c r="P18" s="157" t="str">
        <f t="shared" si="2"/>
        <v/>
      </c>
      <c r="Q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" s="112"/>
      <c r="S18" s="113"/>
      <c r="T18" s="109" t="str">
        <f t="shared" si="3"/>
        <v/>
      </c>
      <c r="U18" s="176" t="str">
        <f>IF(Tabla75[[#This Row],[NIF]]="","",(Q18*(IF(S18&gt;1,0,S18*0.1))*('NO TOCAR'!$AB$4)*(T18/10)))</f>
        <v/>
      </c>
      <c r="V18" s="114"/>
      <c r="W18" s="115"/>
      <c r="X18" s="116"/>
      <c r="Y18" s="115"/>
      <c r="Z18" s="114"/>
      <c r="AA18" s="176" t="str">
        <f>IF(A18="","",SUM(IF(Y18&gt;1,1,Y18),IF(W18&gt;12,12,W18)*0.6)*(IF(S18&gt;1,0,S18))*'NO TOCAR'!$AB$4*(T18/100))</f>
        <v/>
      </c>
      <c r="AB18" s="178" t="str">
        <f>IF(Tabla75[[#This Row],[NIF]]="","",U:U+AA:AA)</f>
        <v/>
      </c>
      <c r="AC18" s="117"/>
      <c r="AD18" s="109" t="str">
        <f>IF(Tabla75[[#This Row],[NIF]]="","",ENTRADA!$P$19)</f>
        <v/>
      </c>
      <c r="AE18" s="109" t="str">
        <f>IF(Tabla75[[#This Row],[NIF]]="","",ENTRADA!$F$11)</f>
        <v/>
      </c>
      <c r="AF18" s="109" t="str">
        <f>IF(Tabla75[[#This Row],[NIF]]="","",ENTRADA!$F$9)</f>
        <v/>
      </c>
      <c r="AG18" s="108" t="str">
        <f>IF(Tabla75[[#This Row],[NIF]]="","",ENTRADA!$P$9)</f>
        <v/>
      </c>
    </row>
    <row r="19" spans="1:33" s="107" customFormat="1" ht="24.95" customHeight="1">
      <c r="A19" s="110"/>
      <c r="B19" s="108" t="str">
        <f>IF($A19="","",VLOOKUP($A19,Tabla7[[#All],[NIF]:[Columna1]],2,FALSE))</f>
        <v/>
      </c>
      <c r="C19" s="108" t="str">
        <f>IF($A19="","",VLOOKUP($A19,Tabla7[[#All],[NIF]:[Columna1]],3,FALSE))</f>
        <v/>
      </c>
      <c r="D19" s="109" t="str">
        <f>IF($A19="","",VLOOKUP($A19,Tabla7[[#All],[NIF]:[Columna1]],5,FALSE))</f>
        <v/>
      </c>
      <c r="E19" s="109" t="str">
        <f>IF($A19="","",VLOOKUP($A19,Tabla7[[#All],[NIF]:[Columna1]],8,FALSE))</f>
        <v/>
      </c>
      <c r="F19" s="109" t="str">
        <f>IF($A19="","",VLOOKUP($A19,Tabla7[[#All],[NIF]:[Columna1]],6,FALSE))</f>
        <v/>
      </c>
      <c r="G19" s="108" t="str">
        <f>IF($A19="","",VLOOKUP($A19,Tabla7[[#All],[NIF]:[Columna1]],7,FALSE))</f>
        <v/>
      </c>
      <c r="H19" s="109" t="str">
        <f>IF(Tabla75[[#This Row],[CAUSA VARIACIÓN]]="","","SI")</f>
        <v/>
      </c>
      <c r="I19" s="110"/>
      <c r="J19" s="110"/>
      <c r="K19" s="110"/>
      <c r="L19" s="159"/>
      <c r="M19" s="115"/>
      <c r="N19" s="115" t="str">
        <f t="shared" si="0"/>
        <v/>
      </c>
      <c r="O19" s="115" t="str">
        <f t="shared" si="1"/>
        <v/>
      </c>
      <c r="P19" s="157" t="str">
        <f t="shared" si="2"/>
        <v/>
      </c>
      <c r="Q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" s="112"/>
      <c r="S19" s="113"/>
      <c r="T19" s="109" t="str">
        <f t="shared" si="3"/>
        <v/>
      </c>
      <c r="U19" s="176" t="str">
        <f>IF(Tabla75[[#This Row],[NIF]]="","",(Q19*(IF(S19&gt;1,0,S19*0.1))*('NO TOCAR'!$AB$4)*(T19/10)))</f>
        <v/>
      </c>
      <c r="V19" s="114"/>
      <c r="W19" s="115"/>
      <c r="X19" s="116"/>
      <c r="Y19" s="115"/>
      <c r="Z19" s="114"/>
      <c r="AA19" s="176" t="str">
        <f>IF(A19="","",SUM(IF(Y19&gt;1,1,Y19),IF(W19&gt;12,12,W19)*0.6)*(IF(S19&gt;1,0,S19))*'NO TOCAR'!$AB$4*(T19/100))</f>
        <v/>
      </c>
      <c r="AB19" s="178" t="str">
        <f>IF(Tabla75[[#This Row],[NIF]]="","",U:U+AA:AA)</f>
        <v/>
      </c>
      <c r="AC19" s="117"/>
      <c r="AD19" s="109" t="str">
        <f>IF(Tabla75[[#This Row],[NIF]]="","",ENTRADA!$P$19)</f>
        <v/>
      </c>
      <c r="AE19" s="109" t="str">
        <f>IF(Tabla75[[#This Row],[NIF]]="","",ENTRADA!$F$11)</f>
        <v/>
      </c>
      <c r="AF19" s="109" t="str">
        <f>IF(Tabla75[[#This Row],[NIF]]="","",ENTRADA!$F$9)</f>
        <v/>
      </c>
      <c r="AG19" s="108" t="str">
        <f>IF(Tabla75[[#This Row],[NIF]]="","",ENTRADA!$P$9)</f>
        <v/>
      </c>
    </row>
    <row r="20" spans="1:33" s="107" customFormat="1" ht="24.95" customHeight="1">
      <c r="A20" s="110"/>
      <c r="B20" s="108" t="str">
        <f>IF($A20="","",VLOOKUP($A20,Tabla7[[#All],[NIF]:[Columna1]],2,FALSE))</f>
        <v/>
      </c>
      <c r="C20" s="108" t="str">
        <f>IF($A20="","",VLOOKUP($A20,Tabla7[[#All],[NIF]:[Columna1]],3,FALSE))</f>
        <v/>
      </c>
      <c r="D20" s="109" t="str">
        <f>IF($A20="","",VLOOKUP($A20,Tabla7[[#All],[NIF]:[Columna1]],5,FALSE))</f>
        <v/>
      </c>
      <c r="E20" s="109" t="str">
        <f>IF($A20="","",VLOOKUP($A20,Tabla7[[#All],[NIF]:[Columna1]],8,FALSE))</f>
        <v/>
      </c>
      <c r="F20" s="109" t="str">
        <f>IF($A20="","",VLOOKUP($A20,Tabla7[[#All],[NIF]:[Columna1]],6,FALSE))</f>
        <v/>
      </c>
      <c r="G20" s="108" t="str">
        <f>IF($A20="","",VLOOKUP($A20,Tabla7[[#All],[NIF]:[Columna1]],7,FALSE))</f>
        <v/>
      </c>
      <c r="H20" s="109" t="str">
        <f>IF(Tabla75[[#This Row],[CAUSA VARIACIÓN]]="","","SI")</f>
        <v/>
      </c>
      <c r="I20" s="110"/>
      <c r="J20" s="110"/>
      <c r="K20" s="110"/>
      <c r="L20" s="159"/>
      <c r="M20" s="115"/>
      <c r="N20" s="155" t="str">
        <f t="shared" si="0"/>
        <v/>
      </c>
      <c r="O20" s="115" t="str">
        <f t="shared" si="1"/>
        <v/>
      </c>
      <c r="P20" s="157" t="str">
        <f t="shared" si="2"/>
        <v/>
      </c>
      <c r="Q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" s="112"/>
      <c r="S20" s="113"/>
      <c r="T20" s="109" t="str">
        <f t="shared" si="3"/>
        <v/>
      </c>
      <c r="U20" s="176" t="str">
        <f>IF(Tabla75[[#This Row],[NIF]]="","",(Q20*(IF(S20&gt;1,0,S20*0.1))*('NO TOCAR'!$AB$4)*(T20/10)))</f>
        <v/>
      </c>
      <c r="V20" s="114"/>
      <c r="W20" s="115"/>
      <c r="X20" s="116"/>
      <c r="Y20" s="115"/>
      <c r="Z20" s="114"/>
      <c r="AA20" s="176" t="str">
        <f>IF(A20="","",SUM(IF(Y20&gt;1,1,Y20),IF(W20&gt;12,12,W20)*0.6)*(IF(S20&gt;1,0,S20))*'NO TOCAR'!$AB$4*(T20/100))</f>
        <v/>
      </c>
      <c r="AB20" s="178" t="str">
        <f>IF(Tabla75[[#This Row],[NIF]]="","",U:U+AA:AA)</f>
        <v/>
      </c>
      <c r="AC20" s="117"/>
      <c r="AD20" s="109" t="str">
        <f>IF(Tabla75[[#This Row],[NIF]]="","",ENTRADA!$P$19)</f>
        <v/>
      </c>
      <c r="AE20" s="109" t="str">
        <f>IF(Tabla75[[#This Row],[NIF]]="","",ENTRADA!$F$11)</f>
        <v/>
      </c>
      <c r="AF20" s="109" t="str">
        <f>IF(Tabla75[[#This Row],[NIF]]="","",ENTRADA!$F$9)</f>
        <v/>
      </c>
      <c r="AG20" s="108" t="str">
        <f>IF(Tabla75[[#This Row],[NIF]]="","",ENTRADA!$P$9)</f>
        <v/>
      </c>
    </row>
    <row r="21" spans="1:33" s="107" customFormat="1" ht="24.95" customHeight="1">
      <c r="A21" s="110"/>
      <c r="B21" s="108" t="str">
        <f>IF($A21="","",VLOOKUP($A21,Tabla7[[#All],[NIF]:[Columna1]],2,FALSE))</f>
        <v/>
      </c>
      <c r="C21" s="108" t="str">
        <f>IF($A21="","",VLOOKUP($A21,Tabla7[[#All],[NIF]:[Columna1]],3,FALSE))</f>
        <v/>
      </c>
      <c r="D21" s="109" t="str">
        <f>IF($A21="","",VLOOKUP($A21,Tabla7[[#All],[NIF]:[Columna1]],5,FALSE))</f>
        <v/>
      </c>
      <c r="E21" s="109" t="str">
        <f>IF($A21="","",VLOOKUP($A21,Tabla7[[#All],[NIF]:[Columna1]],8,FALSE))</f>
        <v/>
      </c>
      <c r="F21" s="109" t="str">
        <f>IF($A21="","",VLOOKUP($A21,Tabla7[[#All],[NIF]:[Columna1]],6,FALSE))</f>
        <v/>
      </c>
      <c r="G21" s="108" t="str">
        <f>IF($A21="","",VLOOKUP($A21,Tabla7[[#All],[NIF]:[Columna1]],7,FALSE))</f>
        <v/>
      </c>
      <c r="H21" s="109" t="str">
        <f>IF(Tabla75[[#This Row],[CAUSA VARIACIÓN]]="","","SI")</f>
        <v/>
      </c>
      <c r="I21" s="110"/>
      <c r="J21" s="110"/>
      <c r="K21" s="110"/>
      <c r="L21" s="159"/>
      <c r="M21" s="115"/>
      <c r="N21" s="115" t="str">
        <f t="shared" si="0"/>
        <v/>
      </c>
      <c r="O21" s="115" t="str">
        <f t="shared" si="1"/>
        <v/>
      </c>
      <c r="P21" s="157" t="str">
        <f t="shared" si="2"/>
        <v/>
      </c>
      <c r="Q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" s="112"/>
      <c r="S21" s="113"/>
      <c r="T21" s="109" t="str">
        <f t="shared" si="3"/>
        <v/>
      </c>
      <c r="U21" s="176" t="str">
        <f>IF(Tabla75[[#This Row],[NIF]]="","",(Q21*(IF(S21&gt;1,0,S21*0.1))*('NO TOCAR'!$AB$4)*(T21/10)))</f>
        <v/>
      </c>
      <c r="V21" s="114"/>
      <c r="W21" s="115"/>
      <c r="X21" s="116"/>
      <c r="Y21" s="115"/>
      <c r="Z21" s="114"/>
      <c r="AA21" s="176" t="str">
        <f>IF(A21="","",SUM(IF(Y21&gt;1,1,Y21),IF(W21&gt;12,12,W21)*0.6)*(IF(S21&gt;1,0,S21))*'NO TOCAR'!$AB$4*(T21/100))</f>
        <v/>
      </c>
      <c r="AB21" s="178" t="str">
        <f>IF(Tabla75[[#This Row],[NIF]]="","",U:U+AA:AA)</f>
        <v/>
      </c>
      <c r="AC21" s="117"/>
      <c r="AD21" s="109" t="str">
        <f>IF(Tabla75[[#This Row],[NIF]]="","",ENTRADA!$P$19)</f>
        <v/>
      </c>
      <c r="AE21" s="109" t="str">
        <f>IF(Tabla75[[#This Row],[NIF]]="","",ENTRADA!$F$11)</f>
        <v/>
      </c>
      <c r="AF21" s="109" t="str">
        <f>IF(Tabla75[[#This Row],[NIF]]="","",ENTRADA!$F$9)</f>
        <v/>
      </c>
      <c r="AG21" s="108" t="str">
        <f>IF(Tabla75[[#This Row],[NIF]]="","",ENTRADA!$P$9)</f>
        <v/>
      </c>
    </row>
    <row r="22" spans="1:33" s="107" customFormat="1" ht="24.95" customHeight="1">
      <c r="A22" s="110"/>
      <c r="B22" s="108" t="str">
        <f>IF($A22="","",VLOOKUP($A22,Tabla7[[#All],[NIF]:[Columna1]],2,FALSE))</f>
        <v/>
      </c>
      <c r="C22" s="108" t="str">
        <f>IF($A22="","",VLOOKUP($A22,Tabla7[[#All],[NIF]:[Columna1]],3,FALSE))</f>
        <v/>
      </c>
      <c r="D22" s="109" t="str">
        <f>IF($A22="","",VLOOKUP($A22,Tabla7[[#All],[NIF]:[Columna1]],5,FALSE))</f>
        <v/>
      </c>
      <c r="E22" s="109" t="str">
        <f>IF($A22="","",VLOOKUP($A22,Tabla7[[#All],[NIF]:[Columna1]],8,FALSE))</f>
        <v/>
      </c>
      <c r="F22" s="109" t="str">
        <f>IF($A22="","",VLOOKUP($A22,Tabla7[[#All],[NIF]:[Columna1]],6,FALSE))</f>
        <v/>
      </c>
      <c r="G22" s="108" t="str">
        <f>IF($A22="","",VLOOKUP($A22,Tabla7[[#All],[NIF]:[Columna1]],7,FALSE))</f>
        <v/>
      </c>
      <c r="H22" s="109" t="str">
        <f>IF(Tabla75[[#This Row],[CAUSA VARIACIÓN]]="","","SI")</f>
        <v/>
      </c>
      <c r="I22" s="110"/>
      <c r="J22" s="110"/>
      <c r="K22" s="110"/>
      <c r="L22" s="159"/>
      <c r="M22" s="115"/>
      <c r="N22" s="115" t="str">
        <f t="shared" si="0"/>
        <v/>
      </c>
      <c r="O22" s="115" t="str">
        <f t="shared" si="1"/>
        <v/>
      </c>
      <c r="P22" s="157" t="str">
        <f t="shared" si="2"/>
        <v/>
      </c>
      <c r="Q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" s="112"/>
      <c r="S22" s="113"/>
      <c r="T22" s="109" t="str">
        <f t="shared" si="3"/>
        <v/>
      </c>
      <c r="U22" s="176" t="str">
        <f>IF(Tabla75[[#This Row],[NIF]]="","",(Q22*(IF(S22&gt;1,0,S22*0.1))*('NO TOCAR'!$AB$4)*(T22/10)))</f>
        <v/>
      </c>
      <c r="V22" s="114"/>
      <c r="W22" s="115"/>
      <c r="X22" s="116"/>
      <c r="Y22" s="115"/>
      <c r="Z22" s="114"/>
      <c r="AA22" s="176" t="str">
        <f>IF(A22="","",SUM(IF(Y22&gt;1,1,Y22),IF(W22&gt;12,12,W22)*0.6)*(IF(S22&gt;1,0,S22))*'NO TOCAR'!$AB$4*(T22/100))</f>
        <v/>
      </c>
      <c r="AB22" s="178" t="str">
        <f>IF(Tabla75[[#This Row],[NIF]]="","",U:U+AA:AA)</f>
        <v/>
      </c>
      <c r="AC22" s="117"/>
      <c r="AD22" s="109" t="str">
        <f>IF(Tabla75[[#This Row],[NIF]]="","",ENTRADA!$P$19)</f>
        <v/>
      </c>
      <c r="AE22" s="109" t="str">
        <f>IF(Tabla75[[#This Row],[NIF]]="","",ENTRADA!$F$11)</f>
        <v/>
      </c>
      <c r="AF22" s="109" t="str">
        <f>IF(Tabla75[[#This Row],[NIF]]="","",ENTRADA!$F$9)</f>
        <v/>
      </c>
      <c r="AG22" s="108" t="str">
        <f>IF(Tabla75[[#This Row],[NIF]]="","",ENTRADA!$P$9)</f>
        <v/>
      </c>
    </row>
    <row r="23" spans="1:33" s="107" customFormat="1" ht="24.95" customHeight="1">
      <c r="A23" s="110"/>
      <c r="B23" s="108" t="str">
        <f>IF($A23="","",VLOOKUP($A23,Tabla7[[#All],[NIF]:[Columna1]],2,FALSE))</f>
        <v/>
      </c>
      <c r="C23" s="108" t="str">
        <f>IF($A23="","",VLOOKUP($A23,Tabla7[[#All],[NIF]:[Columna1]],3,FALSE))</f>
        <v/>
      </c>
      <c r="D23" s="109" t="str">
        <f>IF($A23="","",VLOOKUP($A23,Tabla7[[#All],[NIF]:[Columna1]],5,FALSE))</f>
        <v/>
      </c>
      <c r="E23" s="109" t="str">
        <f>IF($A23="","",VLOOKUP($A23,Tabla7[[#All],[NIF]:[Columna1]],8,FALSE))</f>
        <v/>
      </c>
      <c r="F23" s="109" t="str">
        <f>IF($A23="","",VLOOKUP($A23,Tabla7[[#All],[NIF]:[Columna1]],6,FALSE))</f>
        <v/>
      </c>
      <c r="G23" s="108" t="str">
        <f>IF($A23="","",VLOOKUP($A23,Tabla7[[#All],[NIF]:[Columna1]],7,FALSE))</f>
        <v/>
      </c>
      <c r="H23" s="109" t="str">
        <f>IF(Tabla75[[#This Row],[CAUSA VARIACIÓN]]="","","SI")</f>
        <v/>
      </c>
      <c r="I23" s="110"/>
      <c r="J23" s="110"/>
      <c r="K23" s="110"/>
      <c r="L23" s="159"/>
      <c r="M23" s="115"/>
      <c r="N23" s="155" t="str">
        <f t="shared" si="0"/>
        <v/>
      </c>
      <c r="O23" s="115" t="str">
        <f t="shared" si="1"/>
        <v/>
      </c>
      <c r="P23" s="157" t="str">
        <f t="shared" si="2"/>
        <v/>
      </c>
      <c r="Q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" s="112"/>
      <c r="S23" s="113"/>
      <c r="T23" s="109" t="str">
        <f t="shared" si="3"/>
        <v/>
      </c>
      <c r="U23" s="176" t="str">
        <f>IF(Tabla75[[#This Row],[NIF]]="","",(Q23*(IF(S23&gt;1,0,S23*0.1))*('NO TOCAR'!$AB$4)*(T23/10)))</f>
        <v/>
      </c>
      <c r="V23" s="114"/>
      <c r="W23" s="115"/>
      <c r="X23" s="116"/>
      <c r="Y23" s="115"/>
      <c r="Z23" s="114"/>
      <c r="AA23" s="176" t="str">
        <f>IF(A23="","",SUM(IF(Y23&gt;1,1,Y23),IF(W23&gt;12,12,W23)*0.6)*(IF(S23&gt;1,0,S23))*'NO TOCAR'!$AB$4*(T23/100))</f>
        <v/>
      </c>
      <c r="AB23" s="178" t="str">
        <f>IF(Tabla75[[#This Row],[NIF]]="","",U:U+AA:AA)</f>
        <v/>
      </c>
      <c r="AC23" s="117"/>
      <c r="AD23" s="109" t="str">
        <f>IF(Tabla75[[#This Row],[NIF]]="","",ENTRADA!$P$19)</f>
        <v/>
      </c>
      <c r="AE23" s="109" t="str">
        <f>IF(Tabla75[[#This Row],[NIF]]="","",ENTRADA!$F$11)</f>
        <v/>
      </c>
      <c r="AF23" s="109" t="str">
        <f>IF(Tabla75[[#This Row],[NIF]]="","",ENTRADA!$F$9)</f>
        <v/>
      </c>
      <c r="AG23" s="108" t="str">
        <f>IF(Tabla75[[#This Row],[NIF]]="","",ENTRADA!$P$9)</f>
        <v/>
      </c>
    </row>
    <row r="24" spans="1:33" s="107" customFormat="1" ht="24.95" customHeight="1">
      <c r="A24" s="110"/>
      <c r="B24" s="108" t="str">
        <f>IF($A24="","",VLOOKUP($A24,Tabla7[[#All],[NIF]:[Columna1]],2,FALSE))</f>
        <v/>
      </c>
      <c r="C24" s="108" t="str">
        <f>IF($A24="","",VLOOKUP($A24,Tabla7[[#All],[NIF]:[Columna1]],3,FALSE))</f>
        <v/>
      </c>
      <c r="D24" s="109" t="str">
        <f>IF($A24="","",VLOOKUP($A24,Tabla7[[#All],[NIF]:[Columna1]],5,FALSE))</f>
        <v/>
      </c>
      <c r="E24" s="109" t="str">
        <f>IF($A24="","",VLOOKUP($A24,Tabla7[[#All],[NIF]:[Columna1]],8,FALSE))</f>
        <v/>
      </c>
      <c r="F24" s="109" t="str">
        <f>IF($A24="","",VLOOKUP($A24,Tabla7[[#All],[NIF]:[Columna1]],6,FALSE))</f>
        <v/>
      </c>
      <c r="G24" s="108" t="str">
        <f>IF($A24="","",VLOOKUP($A24,Tabla7[[#All],[NIF]:[Columna1]],7,FALSE))</f>
        <v/>
      </c>
      <c r="H24" s="109" t="str">
        <f>IF(Tabla75[[#This Row],[CAUSA VARIACIÓN]]="","","SI")</f>
        <v/>
      </c>
      <c r="I24" s="110"/>
      <c r="J24" s="110"/>
      <c r="K24" s="110"/>
      <c r="L24" s="159"/>
      <c r="M24" s="115"/>
      <c r="N24" s="115" t="str">
        <f t="shared" si="0"/>
        <v/>
      </c>
      <c r="O24" s="115" t="str">
        <f t="shared" si="1"/>
        <v/>
      </c>
      <c r="P24" s="157" t="str">
        <f t="shared" si="2"/>
        <v/>
      </c>
      <c r="Q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" s="112"/>
      <c r="S24" s="113"/>
      <c r="T24" s="109" t="str">
        <f t="shared" si="3"/>
        <v/>
      </c>
      <c r="U24" s="176" t="str">
        <f>IF(Tabla75[[#This Row],[NIF]]="","",(Q24*(IF(S24&gt;1,0,S24*0.1))*('NO TOCAR'!$AB$4)*(T24/10)))</f>
        <v/>
      </c>
      <c r="V24" s="114"/>
      <c r="W24" s="115"/>
      <c r="X24" s="116"/>
      <c r="Y24" s="115"/>
      <c r="Z24" s="114"/>
      <c r="AA24" s="176" t="str">
        <f>IF(A24="","",SUM(IF(Y24&gt;1,1,Y24),IF(W24&gt;12,12,W24)*0.6)*(IF(S24&gt;1,0,S24))*'NO TOCAR'!$AB$4*(T24/100))</f>
        <v/>
      </c>
      <c r="AB24" s="178" t="str">
        <f>IF(Tabla75[[#This Row],[NIF]]="","",U:U+AA:AA)</f>
        <v/>
      </c>
      <c r="AC24" s="117"/>
      <c r="AD24" s="109" t="str">
        <f>IF(Tabla75[[#This Row],[NIF]]="","",ENTRADA!$P$19)</f>
        <v/>
      </c>
      <c r="AE24" s="109" t="str">
        <f>IF(Tabla75[[#This Row],[NIF]]="","",ENTRADA!$F$11)</f>
        <v/>
      </c>
      <c r="AF24" s="109" t="str">
        <f>IF(Tabla75[[#This Row],[NIF]]="","",ENTRADA!$F$9)</f>
        <v/>
      </c>
      <c r="AG24" s="108" t="str">
        <f>IF(Tabla75[[#This Row],[NIF]]="","",ENTRADA!$P$9)</f>
        <v/>
      </c>
    </row>
    <row r="25" spans="1:33" s="107" customFormat="1" ht="24.95" customHeight="1">
      <c r="A25" s="110"/>
      <c r="B25" s="108" t="str">
        <f>IF($A25="","",VLOOKUP($A25,Tabla7[[#All],[NIF]:[Columna1]],2,FALSE))</f>
        <v/>
      </c>
      <c r="C25" s="108" t="str">
        <f>IF($A25="","",VLOOKUP($A25,Tabla7[[#All],[NIF]:[Columna1]],3,FALSE))</f>
        <v/>
      </c>
      <c r="D25" s="109" t="str">
        <f>IF($A25="","",VLOOKUP($A25,Tabla7[[#All],[NIF]:[Columna1]],5,FALSE))</f>
        <v/>
      </c>
      <c r="E25" s="109" t="str">
        <f>IF($A25="","",VLOOKUP($A25,Tabla7[[#All],[NIF]:[Columna1]],8,FALSE))</f>
        <v/>
      </c>
      <c r="F25" s="109" t="str">
        <f>IF($A25="","",VLOOKUP($A25,Tabla7[[#All],[NIF]:[Columna1]],6,FALSE))</f>
        <v/>
      </c>
      <c r="G25" s="108" t="str">
        <f>IF($A25="","",VLOOKUP($A25,Tabla7[[#All],[NIF]:[Columna1]],7,FALSE))</f>
        <v/>
      </c>
      <c r="H25" s="109" t="str">
        <f>IF(Tabla75[[#This Row],[CAUSA VARIACIÓN]]="","","SI")</f>
        <v/>
      </c>
      <c r="I25" s="110"/>
      <c r="J25" s="110"/>
      <c r="K25" s="110"/>
      <c r="L25" s="159"/>
      <c r="M25" s="115"/>
      <c r="N25" s="155" t="str">
        <f t="shared" si="0"/>
        <v/>
      </c>
      <c r="O25" s="115" t="str">
        <f t="shared" si="1"/>
        <v/>
      </c>
      <c r="P25" s="157" t="str">
        <f t="shared" si="2"/>
        <v/>
      </c>
      <c r="Q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" s="112"/>
      <c r="S25" s="113"/>
      <c r="T25" s="109" t="str">
        <f t="shared" si="3"/>
        <v/>
      </c>
      <c r="U25" s="176" t="str">
        <f>IF(Tabla75[[#This Row],[NIF]]="","",(Q25*(IF(S25&gt;1,0,S25*0.1))*('NO TOCAR'!$AB$4)*(T25/10)))</f>
        <v/>
      </c>
      <c r="V25" s="114"/>
      <c r="W25" s="115"/>
      <c r="X25" s="116"/>
      <c r="Y25" s="115"/>
      <c r="Z25" s="114"/>
      <c r="AA25" s="176" t="str">
        <f>IF(A25="","",SUM(IF(Y25&gt;1,1,Y25),IF(W25&gt;12,12,W25)*0.6)*(IF(S25&gt;1,0,S25))*'NO TOCAR'!$AB$4*(T25/100))</f>
        <v/>
      </c>
      <c r="AB25" s="178" t="str">
        <f>IF(Tabla75[[#This Row],[NIF]]="","",U:U+AA:AA)</f>
        <v/>
      </c>
      <c r="AC25" s="117"/>
      <c r="AD25" s="109" t="str">
        <f>IF(Tabla75[[#This Row],[NIF]]="","",ENTRADA!$P$19)</f>
        <v/>
      </c>
      <c r="AE25" s="109" t="str">
        <f>IF(Tabla75[[#This Row],[NIF]]="","",ENTRADA!$F$11)</f>
        <v/>
      </c>
      <c r="AF25" s="109" t="str">
        <f>IF(Tabla75[[#This Row],[NIF]]="","",ENTRADA!$F$9)</f>
        <v/>
      </c>
      <c r="AG25" s="108" t="str">
        <f>IF(Tabla75[[#This Row],[NIF]]="","",ENTRADA!$P$9)</f>
        <v/>
      </c>
    </row>
    <row r="26" spans="1:33" s="107" customFormat="1" ht="24.95" customHeight="1">
      <c r="A26" s="110"/>
      <c r="B26" s="108" t="str">
        <f>IF($A26="","",VLOOKUP($A26,Tabla7[[#All],[NIF]:[Columna1]],2,FALSE))</f>
        <v/>
      </c>
      <c r="C26" s="108" t="str">
        <f>IF($A26="","",VLOOKUP($A26,Tabla7[[#All],[NIF]:[Columna1]],3,FALSE))</f>
        <v/>
      </c>
      <c r="D26" s="109" t="str">
        <f>IF($A26="","",VLOOKUP($A26,Tabla7[[#All],[NIF]:[Columna1]],5,FALSE))</f>
        <v/>
      </c>
      <c r="E26" s="109" t="str">
        <f>IF($A26="","",VLOOKUP($A26,Tabla7[[#All],[NIF]:[Columna1]],8,FALSE))</f>
        <v/>
      </c>
      <c r="F26" s="109" t="str">
        <f>IF($A26="","",VLOOKUP($A26,Tabla7[[#All],[NIF]:[Columna1]],6,FALSE))</f>
        <v/>
      </c>
      <c r="G26" s="108" t="str">
        <f>IF($A26="","",VLOOKUP($A26,Tabla7[[#All],[NIF]:[Columna1]],7,FALSE))</f>
        <v/>
      </c>
      <c r="H26" s="109" t="str">
        <f>IF(Tabla75[[#This Row],[CAUSA VARIACIÓN]]="","","SI")</f>
        <v/>
      </c>
      <c r="I26" s="110"/>
      <c r="J26" s="110"/>
      <c r="K26" s="110"/>
      <c r="L26" s="159"/>
      <c r="M26" s="115"/>
      <c r="N26" s="115" t="str">
        <f t="shared" si="0"/>
        <v/>
      </c>
      <c r="O26" s="115" t="str">
        <f t="shared" si="1"/>
        <v/>
      </c>
      <c r="P26" s="157" t="str">
        <f t="shared" si="2"/>
        <v/>
      </c>
      <c r="Q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" s="112"/>
      <c r="S26" s="113"/>
      <c r="T26" s="109" t="str">
        <f t="shared" si="3"/>
        <v/>
      </c>
      <c r="U26" s="176" t="str">
        <f>IF(Tabla75[[#This Row],[NIF]]="","",(Q26*(IF(S26&gt;1,0,S26*0.1))*('NO TOCAR'!$AB$4)*(T26/10)))</f>
        <v/>
      </c>
      <c r="V26" s="114"/>
      <c r="W26" s="115"/>
      <c r="X26" s="116"/>
      <c r="Y26" s="115"/>
      <c r="Z26" s="114"/>
      <c r="AA26" s="176" t="str">
        <f>IF(A26="","",SUM(IF(Y26&gt;1,1,Y26),IF(W26&gt;12,12,W26)*0.6)*(IF(S26&gt;1,0,S26))*'NO TOCAR'!$AB$4*(T26/100))</f>
        <v/>
      </c>
      <c r="AB26" s="178" t="str">
        <f>IF(Tabla75[[#This Row],[NIF]]="","",U:U+AA:AA)</f>
        <v/>
      </c>
      <c r="AC26" s="117"/>
      <c r="AD26" s="109" t="str">
        <f>IF(Tabla75[[#This Row],[NIF]]="","",ENTRADA!$P$19)</f>
        <v/>
      </c>
      <c r="AE26" s="109" t="str">
        <f>IF(Tabla75[[#This Row],[NIF]]="","",ENTRADA!$F$11)</f>
        <v/>
      </c>
      <c r="AF26" s="109" t="str">
        <f>IF(Tabla75[[#This Row],[NIF]]="","",ENTRADA!$F$9)</f>
        <v/>
      </c>
      <c r="AG26" s="108" t="str">
        <f>IF(Tabla75[[#This Row],[NIF]]="","",ENTRADA!$P$9)</f>
        <v/>
      </c>
    </row>
    <row r="27" spans="1:33" s="107" customFormat="1" ht="24.95" customHeight="1">
      <c r="A27" s="110"/>
      <c r="B27" s="108" t="str">
        <f>IF($A27="","",VLOOKUP($A27,Tabla7[[#All],[NIF]:[Columna1]],2,FALSE))</f>
        <v/>
      </c>
      <c r="C27" s="108" t="str">
        <f>IF($A27="","",VLOOKUP($A27,Tabla7[[#All],[NIF]:[Columna1]],3,FALSE))</f>
        <v/>
      </c>
      <c r="D27" s="109" t="str">
        <f>IF($A27="","",VLOOKUP($A27,Tabla7[[#All],[NIF]:[Columna1]],5,FALSE))</f>
        <v/>
      </c>
      <c r="E27" s="109" t="str">
        <f>IF($A27="","",VLOOKUP($A27,Tabla7[[#All],[NIF]:[Columna1]],8,FALSE))</f>
        <v/>
      </c>
      <c r="F27" s="109" t="str">
        <f>IF($A27="","",VLOOKUP($A27,Tabla7[[#All],[NIF]:[Columna1]],6,FALSE))</f>
        <v/>
      </c>
      <c r="G27" s="108" t="str">
        <f>IF($A27="","",VLOOKUP($A27,Tabla7[[#All],[NIF]:[Columna1]],7,FALSE))</f>
        <v/>
      </c>
      <c r="H27" s="109" t="str">
        <f>IF(Tabla75[[#This Row],[CAUSA VARIACIÓN]]="","","SI")</f>
        <v/>
      </c>
      <c r="I27" s="110"/>
      <c r="J27" s="110"/>
      <c r="K27" s="110"/>
      <c r="L27" s="159"/>
      <c r="M27" s="115"/>
      <c r="N27" s="155" t="str">
        <f t="shared" si="0"/>
        <v/>
      </c>
      <c r="O27" s="115" t="str">
        <f t="shared" si="1"/>
        <v/>
      </c>
      <c r="P27" s="157" t="str">
        <f t="shared" si="2"/>
        <v/>
      </c>
      <c r="Q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" s="112"/>
      <c r="S27" s="113"/>
      <c r="T27" s="109" t="str">
        <f t="shared" si="3"/>
        <v/>
      </c>
      <c r="U27" s="176" t="str">
        <f>IF(Tabla75[[#This Row],[NIF]]="","",(Q27*(IF(S27&gt;1,0,S27*0.1))*('NO TOCAR'!$AB$4)*(T27/10)))</f>
        <v/>
      </c>
      <c r="V27" s="114"/>
      <c r="W27" s="115"/>
      <c r="X27" s="116"/>
      <c r="Y27" s="115"/>
      <c r="Z27" s="114"/>
      <c r="AA27" s="176" t="str">
        <f>IF(A27="","",SUM(IF(Y27&gt;1,1,Y27),IF(W27&gt;12,12,W27)*0.6)*(IF(S27&gt;1,0,S27))*'NO TOCAR'!$AB$4*(T27/100))</f>
        <v/>
      </c>
      <c r="AB27" s="178" t="str">
        <f>IF(Tabla75[[#This Row],[NIF]]="","",U:U+AA:AA)</f>
        <v/>
      </c>
      <c r="AC27" s="117"/>
      <c r="AD27" s="109" t="str">
        <f>IF(Tabla75[[#This Row],[NIF]]="","",ENTRADA!$P$19)</f>
        <v/>
      </c>
      <c r="AE27" s="109" t="str">
        <f>IF(Tabla75[[#This Row],[NIF]]="","",ENTRADA!$F$11)</f>
        <v/>
      </c>
      <c r="AF27" s="109" t="str">
        <f>IF(Tabla75[[#This Row],[NIF]]="","",ENTRADA!$F$9)</f>
        <v/>
      </c>
      <c r="AG27" s="108" t="str">
        <f>IF(Tabla75[[#This Row],[NIF]]="","",ENTRADA!$P$9)</f>
        <v/>
      </c>
    </row>
    <row r="28" spans="1:33" s="107" customFormat="1" ht="24.95" customHeight="1">
      <c r="A28" s="110"/>
      <c r="B28" s="108" t="str">
        <f>IF($A28="","",VLOOKUP($A28,Tabla7[[#All],[NIF]:[Columna1]],2,FALSE))</f>
        <v/>
      </c>
      <c r="C28" s="108" t="str">
        <f>IF($A28="","",VLOOKUP($A28,Tabla7[[#All],[NIF]:[Columna1]],3,FALSE))</f>
        <v/>
      </c>
      <c r="D28" s="109" t="str">
        <f>IF($A28="","",VLOOKUP($A28,Tabla7[[#All],[NIF]:[Columna1]],5,FALSE))</f>
        <v/>
      </c>
      <c r="E28" s="109" t="str">
        <f>IF($A28="","",VLOOKUP($A28,Tabla7[[#All],[NIF]:[Columna1]],8,FALSE))</f>
        <v/>
      </c>
      <c r="F28" s="109" t="str">
        <f>IF($A28="","",VLOOKUP($A28,Tabla7[[#All],[NIF]:[Columna1]],6,FALSE))</f>
        <v/>
      </c>
      <c r="G28" s="108" t="str">
        <f>IF($A28="","",VLOOKUP($A28,Tabla7[[#All],[NIF]:[Columna1]],7,FALSE))</f>
        <v/>
      </c>
      <c r="H28" s="109" t="str">
        <f>IF(Tabla75[[#This Row],[CAUSA VARIACIÓN]]="","","SI")</f>
        <v/>
      </c>
      <c r="I28" s="110"/>
      <c r="J28" s="110"/>
      <c r="K28" s="110"/>
      <c r="L28" s="159"/>
      <c r="M28" s="115"/>
      <c r="N28" s="115" t="str">
        <f t="shared" si="0"/>
        <v/>
      </c>
      <c r="O28" s="115" t="str">
        <f t="shared" si="1"/>
        <v/>
      </c>
      <c r="P28" s="157" t="str">
        <f t="shared" si="2"/>
        <v/>
      </c>
      <c r="Q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" s="112"/>
      <c r="S28" s="113"/>
      <c r="T28" s="109" t="str">
        <f t="shared" si="3"/>
        <v/>
      </c>
      <c r="U28" s="176" t="str">
        <f>IF(Tabla75[[#This Row],[NIF]]="","",(Q28*(IF(S28&gt;1,0,S28*0.1))*('NO TOCAR'!$AB$4)*(T28/10)))</f>
        <v/>
      </c>
      <c r="V28" s="114"/>
      <c r="W28" s="115"/>
      <c r="X28" s="116"/>
      <c r="Y28" s="115"/>
      <c r="Z28" s="114"/>
      <c r="AA28" s="176" t="str">
        <f>IF(A28="","",SUM(IF(Y28&gt;1,1,Y28),IF(W28&gt;12,12,W28)*0.6)*(IF(S28&gt;1,0,S28))*'NO TOCAR'!$AB$4*(T28/100))</f>
        <v/>
      </c>
      <c r="AB28" s="178" t="str">
        <f>IF(Tabla75[[#This Row],[NIF]]="","",U:U+AA:AA)</f>
        <v/>
      </c>
      <c r="AC28" s="117"/>
      <c r="AD28" s="109" t="str">
        <f>IF(Tabla75[[#This Row],[NIF]]="","",ENTRADA!$P$19)</f>
        <v/>
      </c>
      <c r="AE28" s="109" t="str">
        <f>IF(Tabla75[[#This Row],[NIF]]="","",ENTRADA!$F$11)</f>
        <v/>
      </c>
      <c r="AF28" s="109" t="str">
        <f>IF(Tabla75[[#This Row],[NIF]]="","",ENTRADA!$F$9)</f>
        <v/>
      </c>
      <c r="AG28" s="108" t="str">
        <f>IF(Tabla75[[#This Row],[NIF]]="","",ENTRADA!$P$9)</f>
        <v/>
      </c>
    </row>
    <row r="29" spans="1:33" s="107" customFormat="1" ht="24.95" customHeight="1">
      <c r="A29" s="110"/>
      <c r="B29" s="108" t="str">
        <f>IF($A29="","",VLOOKUP($A29,Tabla7[[#All],[NIF]:[Columna1]],2,FALSE))</f>
        <v/>
      </c>
      <c r="C29" s="108" t="str">
        <f>IF($A29="","",VLOOKUP($A29,Tabla7[[#All],[NIF]:[Columna1]],3,FALSE))</f>
        <v/>
      </c>
      <c r="D29" s="109" t="str">
        <f>IF($A29="","",VLOOKUP($A29,Tabla7[[#All],[NIF]:[Columna1]],5,FALSE))</f>
        <v/>
      </c>
      <c r="E29" s="109" t="str">
        <f>IF($A29="","",VLOOKUP($A29,Tabla7[[#All],[NIF]:[Columna1]],8,FALSE))</f>
        <v/>
      </c>
      <c r="F29" s="109" t="str">
        <f>IF($A29="","",VLOOKUP($A29,Tabla7[[#All],[NIF]:[Columna1]],6,FALSE))</f>
        <v/>
      </c>
      <c r="G29" s="108" t="str">
        <f>IF($A29="","",VLOOKUP($A29,Tabla7[[#All],[NIF]:[Columna1]],7,FALSE))</f>
        <v/>
      </c>
      <c r="H29" s="109" t="str">
        <f>IF(Tabla75[[#This Row],[CAUSA VARIACIÓN]]="","","SI")</f>
        <v/>
      </c>
      <c r="I29" s="110"/>
      <c r="J29" s="110"/>
      <c r="K29" s="110"/>
      <c r="L29" s="159"/>
      <c r="M29" s="115"/>
      <c r="N29" s="115" t="str">
        <f t="shared" si="0"/>
        <v/>
      </c>
      <c r="O29" s="115" t="str">
        <f t="shared" si="1"/>
        <v/>
      </c>
      <c r="P29" s="157" t="str">
        <f t="shared" si="2"/>
        <v/>
      </c>
      <c r="Q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" s="112"/>
      <c r="S29" s="113"/>
      <c r="T29" s="109" t="str">
        <f t="shared" si="3"/>
        <v/>
      </c>
      <c r="U29" s="176" t="str">
        <f>IF(Tabla75[[#This Row],[NIF]]="","",(Q29*(IF(S29&gt;1,0,S29*0.1))*('NO TOCAR'!$AB$4)*(T29/10)))</f>
        <v/>
      </c>
      <c r="V29" s="114"/>
      <c r="W29" s="115"/>
      <c r="X29" s="116"/>
      <c r="Y29" s="115"/>
      <c r="Z29" s="114"/>
      <c r="AA29" s="176" t="str">
        <f>IF(A29="","",SUM(IF(Y29&gt;1,1,Y29),IF(W29&gt;12,12,W29)*0.6)*(IF(S29&gt;1,0,S29))*'NO TOCAR'!$AB$4*(T29/100))</f>
        <v/>
      </c>
      <c r="AB29" s="178" t="str">
        <f>IF(Tabla75[[#This Row],[NIF]]="","",U:U+AA:AA)</f>
        <v/>
      </c>
      <c r="AC29" s="117"/>
      <c r="AD29" s="109" t="str">
        <f>IF(Tabla75[[#This Row],[NIF]]="","",ENTRADA!$P$19)</f>
        <v/>
      </c>
      <c r="AE29" s="109" t="str">
        <f>IF(Tabla75[[#This Row],[NIF]]="","",ENTRADA!$F$11)</f>
        <v/>
      </c>
      <c r="AF29" s="109" t="str">
        <f>IF(Tabla75[[#This Row],[NIF]]="","",ENTRADA!$F$9)</f>
        <v/>
      </c>
      <c r="AG29" s="108" t="str">
        <f>IF(Tabla75[[#This Row],[NIF]]="","",ENTRADA!$P$9)</f>
        <v/>
      </c>
    </row>
    <row r="30" spans="1:33" s="107" customFormat="1" ht="24.95" customHeight="1">
      <c r="A30" s="110"/>
      <c r="B30" s="108" t="str">
        <f>IF($A30="","",VLOOKUP($A30,Tabla7[[#All],[NIF]:[Columna1]],2,FALSE))</f>
        <v/>
      </c>
      <c r="C30" s="108" t="str">
        <f>IF($A30="","",VLOOKUP($A30,Tabla7[[#All],[NIF]:[Columna1]],3,FALSE))</f>
        <v/>
      </c>
      <c r="D30" s="109" t="str">
        <f>IF($A30="","",VLOOKUP($A30,Tabla7[[#All],[NIF]:[Columna1]],5,FALSE))</f>
        <v/>
      </c>
      <c r="E30" s="109" t="str">
        <f>IF($A30="","",VLOOKUP($A30,Tabla7[[#All],[NIF]:[Columna1]],8,FALSE))</f>
        <v/>
      </c>
      <c r="F30" s="109" t="str">
        <f>IF($A30="","",VLOOKUP($A30,Tabla7[[#All],[NIF]:[Columna1]],6,FALSE))</f>
        <v/>
      </c>
      <c r="G30" s="108" t="str">
        <f>IF($A30="","",VLOOKUP($A30,Tabla7[[#All],[NIF]:[Columna1]],7,FALSE))</f>
        <v/>
      </c>
      <c r="H30" s="109" t="str">
        <f>IF(Tabla75[[#This Row],[CAUSA VARIACIÓN]]="","","SI")</f>
        <v/>
      </c>
      <c r="I30" s="110"/>
      <c r="J30" s="110"/>
      <c r="K30" s="110"/>
      <c r="L30" s="159"/>
      <c r="M30" s="115"/>
      <c r="N30" s="115" t="str">
        <f t="shared" si="0"/>
        <v/>
      </c>
      <c r="O30" s="115" t="str">
        <f t="shared" si="1"/>
        <v/>
      </c>
      <c r="P30" s="157" t="str">
        <f t="shared" si="2"/>
        <v/>
      </c>
      <c r="Q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" s="112"/>
      <c r="S30" s="113"/>
      <c r="T30" s="109" t="str">
        <f t="shared" si="3"/>
        <v/>
      </c>
      <c r="U30" s="176" t="str">
        <f>IF(Tabla75[[#This Row],[NIF]]="","",(Q30*(IF(S30&gt;1,0,S30*0.1))*('NO TOCAR'!$AB$4)*(T30/10)))</f>
        <v/>
      </c>
      <c r="V30" s="114"/>
      <c r="W30" s="115"/>
      <c r="X30" s="116"/>
      <c r="Y30" s="115"/>
      <c r="Z30" s="114"/>
      <c r="AA30" s="176" t="str">
        <f>IF(A30="","",SUM(IF(Y30&gt;1,1,Y30),IF(W30&gt;12,12,W30)*0.6)*(IF(S30&gt;1,0,S30))*'NO TOCAR'!$AB$4*(T30/100))</f>
        <v/>
      </c>
      <c r="AB30" s="178" t="str">
        <f>IF(Tabla75[[#This Row],[NIF]]="","",U:U+AA:AA)</f>
        <v/>
      </c>
      <c r="AC30" s="117"/>
      <c r="AD30" s="109" t="str">
        <f>IF(Tabla75[[#This Row],[NIF]]="","",ENTRADA!$P$19)</f>
        <v/>
      </c>
      <c r="AE30" s="109" t="str">
        <f>IF(Tabla75[[#This Row],[NIF]]="","",ENTRADA!$F$11)</f>
        <v/>
      </c>
      <c r="AF30" s="109" t="str">
        <f>IF(Tabla75[[#This Row],[NIF]]="","",ENTRADA!$F$9)</f>
        <v/>
      </c>
      <c r="AG30" s="108" t="str">
        <f>IF(Tabla75[[#This Row],[NIF]]="","",ENTRADA!$P$9)</f>
        <v/>
      </c>
    </row>
    <row r="31" spans="1:33" s="107" customFormat="1" ht="24.95" customHeight="1">
      <c r="A31" s="110"/>
      <c r="B31" s="108" t="str">
        <f>IF($A31="","",VLOOKUP($A31,Tabla7[[#All],[NIF]:[Columna1]],2,FALSE))</f>
        <v/>
      </c>
      <c r="C31" s="108" t="str">
        <f>IF($A31="","",VLOOKUP($A31,Tabla7[[#All],[NIF]:[Columna1]],3,FALSE))</f>
        <v/>
      </c>
      <c r="D31" s="109" t="str">
        <f>IF($A31="","",VLOOKUP($A31,Tabla7[[#All],[NIF]:[Columna1]],5,FALSE))</f>
        <v/>
      </c>
      <c r="E31" s="109" t="str">
        <f>IF($A31="","",VLOOKUP($A31,Tabla7[[#All],[NIF]:[Columna1]],8,FALSE))</f>
        <v/>
      </c>
      <c r="F31" s="109" t="str">
        <f>IF($A31="","",VLOOKUP($A31,Tabla7[[#All],[NIF]:[Columna1]],6,FALSE))</f>
        <v/>
      </c>
      <c r="G31" s="108" t="str">
        <f>IF($A31="","",VLOOKUP($A31,Tabla7[[#All],[NIF]:[Columna1]],7,FALSE))</f>
        <v/>
      </c>
      <c r="H31" s="109" t="str">
        <f>IF(Tabla75[[#This Row],[CAUSA VARIACIÓN]]="","","SI")</f>
        <v/>
      </c>
      <c r="I31" s="110"/>
      <c r="J31" s="110"/>
      <c r="K31" s="110"/>
      <c r="L31" s="159"/>
      <c r="M31" s="115"/>
      <c r="N31" s="115" t="str">
        <f t="shared" si="0"/>
        <v/>
      </c>
      <c r="O31" s="115" t="str">
        <f t="shared" si="1"/>
        <v/>
      </c>
      <c r="P31" s="157" t="str">
        <f t="shared" si="2"/>
        <v/>
      </c>
      <c r="Q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" s="112"/>
      <c r="S31" s="113"/>
      <c r="T31" s="109" t="str">
        <f t="shared" si="3"/>
        <v/>
      </c>
      <c r="U31" s="176" t="str">
        <f>IF(Tabla75[[#This Row],[NIF]]="","",(Q31*(IF(S31&gt;1,0,S31*0.1))*('NO TOCAR'!$AB$4)*(T31/10)))</f>
        <v/>
      </c>
      <c r="V31" s="114"/>
      <c r="W31" s="115"/>
      <c r="X31" s="116"/>
      <c r="Y31" s="115"/>
      <c r="Z31" s="114"/>
      <c r="AA31" s="176" t="str">
        <f>IF(A31="","",SUM(IF(Y31&gt;1,1,Y31),IF(W31&gt;12,12,W31)*0.6)*(IF(S31&gt;1,0,S31))*'NO TOCAR'!$AB$4*(T31/100))</f>
        <v/>
      </c>
      <c r="AB31" s="178" t="str">
        <f>IF(Tabla75[[#This Row],[NIF]]="","",U:U+AA:AA)</f>
        <v/>
      </c>
      <c r="AC31" s="117"/>
      <c r="AD31" s="109" t="str">
        <f>IF(Tabla75[[#This Row],[NIF]]="","",ENTRADA!$P$19)</f>
        <v/>
      </c>
      <c r="AE31" s="109" t="str">
        <f>IF(Tabla75[[#This Row],[NIF]]="","",ENTRADA!$F$11)</f>
        <v/>
      </c>
      <c r="AF31" s="109" t="str">
        <f>IF(Tabla75[[#This Row],[NIF]]="","",ENTRADA!$F$9)</f>
        <v/>
      </c>
      <c r="AG31" s="108" t="str">
        <f>IF(Tabla75[[#This Row],[NIF]]="","",ENTRADA!$P$9)</f>
        <v/>
      </c>
    </row>
    <row r="32" spans="1:33" s="107" customFormat="1" ht="24.95" customHeight="1">
      <c r="A32" s="110"/>
      <c r="B32" s="108" t="str">
        <f>IF($A32="","",VLOOKUP($A32,Tabla7[[#All],[NIF]:[Columna1]],2,FALSE))</f>
        <v/>
      </c>
      <c r="C32" s="108" t="str">
        <f>IF($A32="","",VLOOKUP($A32,Tabla7[[#All],[NIF]:[Columna1]],3,FALSE))</f>
        <v/>
      </c>
      <c r="D32" s="109" t="str">
        <f>IF($A32="","",VLOOKUP($A32,Tabla7[[#All],[NIF]:[Columna1]],5,FALSE))</f>
        <v/>
      </c>
      <c r="E32" s="109" t="str">
        <f>IF($A32="","",VLOOKUP($A32,Tabla7[[#All],[NIF]:[Columna1]],8,FALSE))</f>
        <v/>
      </c>
      <c r="F32" s="109" t="str">
        <f>IF($A32="","",VLOOKUP($A32,Tabla7[[#All],[NIF]:[Columna1]],6,FALSE))</f>
        <v/>
      </c>
      <c r="G32" s="108" t="str">
        <f>IF($A32="","",VLOOKUP($A32,Tabla7[[#All],[NIF]:[Columna1]],7,FALSE))</f>
        <v/>
      </c>
      <c r="H32" s="109" t="str">
        <f>IF(Tabla75[[#This Row],[CAUSA VARIACIÓN]]="","","SI")</f>
        <v/>
      </c>
      <c r="I32" s="110"/>
      <c r="J32" s="110"/>
      <c r="K32" s="110"/>
      <c r="L32" s="159"/>
      <c r="M32" s="115"/>
      <c r="N32" s="115" t="str">
        <f t="shared" si="0"/>
        <v/>
      </c>
      <c r="O32" s="115" t="str">
        <f t="shared" si="1"/>
        <v/>
      </c>
      <c r="P32" s="157" t="str">
        <f t="shared" si="2"/>
        <v/>
      </c>
      <c r="Q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" s="112"/>
      <c r="S32" s="113"/>
      <c r="T32" s="109" t="str">
        <f t="shared" si="3"/>
        <v/>
      </c>
      <c r="U32" s="176" t="str">
        <f>IF(Tabla75[[#This Row],[NIF]]="","",(Q32*(IF(S32&gt;1,0,S32*0.1))*('NO TOCAR'!$AB$4)*(T32/10)))</f>
        <v/>
      </c>
      <c r="V32" s="114"/>
      <c r="W32" s="115"/>
      <c r="X32" s="116"/>
      <c r="Y32" s="115"/>
      <c r="Z32" s="114"/>
      <c r="AA32" s="176" t="str">
        <f>IF(A32="","",SUM(IF(Y32&gt;1,1,Y32),IF(W32&gt;12,12,W32)*0.6)*(IF(S32&gt;1,0,S32))*'NO TOCAR'!$AB$4*(T32/100))</f>
        <v/>
      </c>
      <c r="AB32" s="178" t="str">
        <f>IF(Tabla75[[#This Row],[NIF]]="","",U:U+AA:AA)</f>
        <v/>
      </c>
      <c r="AC32" s="117"/>
      <c r="AD32" s="109" t="str">
        <f>IF(Tabla75[[#This Row],[NIF]]="","",ENTRADA!$P$19)</f>
        <v/>
      </c>
      <c r="AE32" s="109" t="str">
        <f>IF(Tabla75[[#This Row],[NIF]]="","",ENTRADA!$F$11)</f>
        <v/>
      </c>
      <c r="AF32" s="109" t="str">
        <f>IF(Tabla75[[#This Row],[NIF]]="","",ENTRADA!$F$9)</f>
        <v/>
      </c>
      <c r="AG32" s="108" t="str">
        <f>IF(Tabla75[[#This Row],[NIF]]="","",ENTRADA!$P$9)</f>
        <v/>
      </c>
    </row>
    <row r="33" spans="1:33" s="107" customFormat="1" ht="24.95" customHeight="1">
      <c r="A33" s="110"/>
      <c r="B33" s="108" t="str">
        <f>IF($A33="","",VLOOKUP($A33,Tabla7[[#All],[NIF]:[Columna1]],2,FALSE))</f>
        <v/>
      </c>
      <c r="C33" s="108" t="str">
        <f>IF($A33="","",VLOOKUP($A33,Tabla7[[#All],[NIF]:[Columna1]],3,FALSE))</f>
        <v/>
      </c>
      <c r="D33" s="109" t="str">
        <f>IF($A33="","",VLOOKUP($A33,Tabla7[[#All],[NIF]:[Columna1]],5,FALSE))</f>
        <v/>
      </c>
      <c r="E33" s="109" t="str">
        <f>IF($A33="","",VLOOKUP($A33,Tabla7[[#All],[NIF]:[Columna1]],8,FALSE))</f>
        <v/>
      </c>
      <c r="F33" s="109" t="str">
        <f>IF($A33="","",VLOOKUP($A33,Tabla7[[#All],[NIF]:[Columna1]],6,FALSE))</f>
        <v/>
      </c>
      <c r="G33" s="108" t="str">
        <f>IF($A33="","",VLOOKUP($A33,Tabla7[[#All],[NIF]:[Columna1]],7,FALSE))</f>
        <v/>
      </c>
      <c r="H33" s="109" t="str">
        <f>IF(Tabla75[[#This Row],[CAUSA VARIACIÓN]]="","","SI")</f>
        <v/>
      </c>
      <c r="I33" s="110"/>
      <c r="J33" s="110"/>
      <c r="K33" s="110"/>
      <c r="L33" s="159"/>
      <c r="M33" s="115"/>
      <c r="N33" s="115" t="str">
        <f t="shared" si="0"/>
        <v/>
      </c>
      <c r="O33" s="115" t="str">
        <f t="shared" si="1"/>
        <v/>
      </c>
      <c r="P33" s="157" t="str">
        <f t="shared" si="2"/>
        <v/>
      </c>
      <c r="Q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" s="112"/>
      <c r="S33" s="113"/>
      <c r="T33" s="109" t="str">
        <f t="shared" si="3"/>
        <v/>
      </c>
      <c r="U33" s="176" t="str">
        <f>IF(Tabla75[[#This Row],[NIF]]="","",(Q33*(IF(S33&gt;1,0,S33*0.1))*('NO TOCAR'!$AB$4)*(T33/10)))</f>
        <v/>
      </c>
      <c r="V33" s="114"/>
      <c r="W33" s="115"/>
      <c r="X33" s="116"/>
      <c r="Y33" s="115"/>
      <c r="Z33" s="114"/>
      <c r="AA33" s="176" t="str">
        <f>IF(A33="","",SUM(IF(Y33&gt;1,1,Y33),IF(W33&gt;12,12,W33)*0.6)*(IF(S33&gt;1,0,S33))*'NO TOCAR'!$AB$4*(T33/100))</f>
        <v/>
      </c>
      <c r="AB33" s="178" t="str">
        <f>IF(Tabla75[[#This Row],[NIF]]="","",U:U+AA:AA)</f>
        <v/>
      </c>
      <c r="AC33" s="117"/>
      <c r="AD33" s="109" t="str">
        <f>IF(Tabla75[[#This Row],[NIF]]="","",ENTRADA!$P$19)</f>
        <v/>
      </c>
      <c r="AE33" s="109" t="str">
        <f>IF(Tabla75[[#This Row],[NIF]]="","",ENTRADA!$F$11)</f>
        <v/>
      </c>
      <c r="AF33" s="109" t="str">
        <f>IF(Tabla75[[#This Row],[NIF]]="","",ENTRADA!$F$9)</f>
        <v/>
      </c>
      <c r="AG33" s="108" t="str">
        <f>IF(Tabla75[[#This Row],[NIF]]="","",ENTRADA!$P$9)</f>
        <v/>
      </c>
    </row>
    <row r="34" spans="1:33" s="107" customFormat="1" ht="24.95" customHeight="1">
      <c r="A34" s="110"/>
      <c r="B34" s="108" t="str">
        <f>IF($A34="","",VLOOKUP($A34,Tabla7[[#All],[NIF]:[Columna1]],2,FALSE))</f>
        <v/>
      </c>
      <c r="C34" s="108" t="str">
        <f>IF($A34="","",VLOOKUP($A34,Tabla7[[#All],[NIF]:[Columna1]],3,FALSE))</f>
        <v/>
      </c>
      <c r="D34" s="109" t="str">
        <f>IF($A34="","",VLOOKUP($A34,Tabla7[[#All],[NIF]:[Columna1]],5,FALSE))</f>
        <v/>
      </c>
      <c r="E34" s="109" t="str">
        <f>IF($A34="","",VLOOKUP($A34,Tabla7[[#All],[NIF]:[Columna1]],8,FALSE))</f>
        <v/>
      </c>
      <c r="F34" s="109" t="str">
        <f>IF($A34="","",VLOOKUP($A34,Tabla7[[#All],[NIF]:[Columna1]],6,FALSE))</f>
        <v/>
      </c>
      <c r="G34" s="108" t="str">
        <f>IF($A34="","",VLOOKUP($A34,Tabla7[[#All],[NIF]:[Columna1]],7,FALSE))</f>
        <v/>
      </c>
      <c r="H34" s="109" t="str">
        <f>IF(Tabla75[[#This Row],[CAUSA VARIACIÓN]]="","","SI")</f>
        <v/>
      </c>
      <c r="I34" s="110"/>
      <c r="J34" s="110"/>
      <c r="K34" s="110"/>
      <c r="L34" s="159"/>
      <c r="M34" s="115"/>
      <c r="N34" s="115" t="str">
        <f t="shared" si="0"/>
        <v/>
      </c>
      <c r="O34" s="115" t="str">
        <f t="shared" si="1"/>
        <v/>
      </c>
      <c r="P34" s="157" t="str">
        <f t="shared" si="2"/>
        <v/>
      </c>
      <c r="Q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" s="112"/>
      <c r="S34" s="113"/>
      <c r="T34" s="109" t="str">
        <f t="shared" si="3"/>
        <v/>
      </c>
      <c r="U34" s="176" t="str">
        <f>IF(Tabla75[[#This Row],[NIF]]="","",(Q34*(IF(S34&gt;1,0,S34*0.1))*('NO TOCAR'!$AB$4)*(T34/10)))</f>
        <v/>
      </c>
      <c r="V34" s="114"/>
      <c r="W34" s="115"/>
      <c r="X34" s="116"/>
      <c r="Y34" s="115"/>
      <c r="Z34" s="114"/>
      <c r="AA34" s="176" t="str">
        <f>IF(A34="","",SUM(IF(Y34&gt;1,1,Y34),IF(W34&gt;12,12,W34)*0.6)*(IF(S34&gt;1,0,S34))*'NO TOCAR'!$AB$4*(T34/100))</f>
        <v/>
      </c>
      <c r="AB34" s="178" t="str">
        <f>IF(Tabla75[[#This Row],[NIF]]="","",U:U+AA:AA)</f>
        <v/>
      </c>
      <c r="AC34" s="117"/>
      <c r="AD34" s="109" t="str">
        <f>IF(Tabla75[[#This Row],[NIF]]="","",ENTRADA!$P$19)</f>
        <v/>
      </c>
      <c r="AE34" s="109" t="str">
        <f>IF(Tabla75[[#This Row],[NIF]]="","",ENTRADA!$F$11)</f>
        <v/>
      </c>
      <c r="AF34" s="109" t="str">
        <f>IF(Tabla75[[#This Row],[NIF]]="","",ENTRADA!$F$9)</f>
        <v/>
      </c>
      <c r="AG34" s="108" t="str">
        <f>IF(Tabla75[[#This Row],[NIF]]="","",ENTRADA!$P$9)</f>
        <v/>
      </c>
    </row>
    <row r="35" spans="1:33" s="107" customFormat="1" ht="24.95" customHeight="1">
      <c r="A35" s="110"/>
      <c r="B35" s="108" t="str">
        <f>IF($A35="","",VLOOKUP($A35,Tabla7[[#All],[NIF]:[Columna1]],2,FALSE))</f>
        <v/>
      </c>
      <c r="C35" s="108" t="str">
        <f>IF($A35="","",VLOOKUP($A35,Tabla7[[#All],[NIF]:[Columna1]],3,FALSE))</f>
        <v/>
      </c>
      <c r="D35" s="109" t="str">
        <f>IF($A35="","",VLOOKUP($A35,Tabla7[[#All],[NIF]:[Columna1]],5,FALSE))</f>
        <v/>
      </c>
      <c r="E35" s="109" t="str">
        <f>IF($A35="","",VLOOKUP($A35,Tabla7[[#All],[NIF]:[Columna1]],8,FALSE))</f>
        <v/>
      </c>
      <c r="F35" s="109" t="str">
        <f>IF($A35="","",VLOOKUP($A35,Tabla7[[#All],[NIF]:[Columna1]],6,FALSE))</f>
        <v/>
      </c>
      <c r="G35" s="108" t="str">
        <f>IF($A35="","",VLOOKUP($A35,Tabla7[[#All],[NIF]:[Columna1]],7,FALSE))</f>
        <v/>
      </c>
      <c r="H35" s="109" t="str">
        <f>IF(Tabla75[[#This Row],[CAUSA VARIACIÓN]]="","","SI")</f>
        <v/>
      </c>
      <c r="I35" s="110"/>
      <c r="J35" s="110"/>
      <c r="K35" s="110"/>
      <c r="L35" s="159"/>
      <c r="M35" s="115"/>
      <c r="N35" s="115" t="str">
        <f t="shared" si="0"/>
        <v/>
      </c>
      <c r="O35" s="115" t="str">
        <f t="shared" si="1"/>
        <v/>
      </c>
      <c r="P35" s="157" t="str">
        <f t="shared" si="2"/>
        <v/>
      </c>
      <c r="Q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" s="112"/>
      <c r="S35" s="113"/>
      <c r="T35" s="109" t="str">
        <f t="shared" si="3"/>
        <v/>
      </c>
      <c r="U35" s="176" t="str">
        <f>IF(Tabla75[[#This Row],[NIF]]="","",(Q35*(IF(S35&gt;1,0,S35*0.1))*('NO TOCAR'!$AB$4)*(T35/10)))</f>
        <v/>
      </c>
      <c r="V35" s="114"/>
      <c r="W35" s="115"/>
      <c r="X35" s="116"/>
      <c r="Y35" s="115"/>
      <c r="Z35" s="114"/>
      <c r="AA35" s="176" t="str">
        <f>IF(A35="","",SUM(IF(Y35&gt;1,1,Y35),IF(W35&gt;12,12,W35)*0.6)*(IF(S35&gt;1,0,S35))*'NO TOCAR'!$AB$4*(T35/100))</f>
        <v/>
      </c>
      <c r="AB35" s="178" t="str">
        <f>IF(Tabla75[[#This Row],[NIF]]="","",U:U+AA:AA)</f>
        <v/>
      </c>
      <c r="AC35" s="117"/>
      <c r="AD35" s="109" t="str">
        <f>IF(Tabla75[[#This Row],[NIF]]="","",ENTRADA!$P$19)</f>
        <v/>
      </c>
      <c r="AE35" s="109" t="str">
        <f>IF(Tabla75[[#This Row],[NIF]]="","",ENTRADA!$F$11)</f>
        <v/>
      </c>
      <c r="AF35" s="109" t="str">
        <f>IF(Tabla75[[#This Row],[NIF]]="","",ENTRADA!$F$9)</f>
        <v/>
      </c>
      <c r="AG35" s="108" t="str">
        <f>IF(Tabla75[[#This Row],[NIF]]="","",ENTRADA!$P$9)</f>
        <v/>
      </c>
    </row>
    <row r="36" spans="1:33" s="107" customFormat="1" ht="24.95" customHeight="1">
      <c r="A36" s="110"/>
      <c r="B36" s="108" t="str">
        <f>IF($A36="","",VLOOKUP($A36,Tabla7[[#All],[NIF]:[Columna1]],2,FALSE))</f>
        <v/>
      </c>
      <c r="C36" s="108" t="str">
        <f>IF($A36="","",VLOOKUP($A36,Tabla7[[#All],[NIF]:[Columna1]],3,FALSE))</f>
        <v/>
      </c>
      <c r="D36" s="109" t="str">
        <f>IF($A36="","",VLOOKUP($A36,Tabla7[[#All],[NIF]:[Columna1]],5,FALSE))</f>
        <v/>
      </c>
      <c r="E36" s="109" t="str">
        <f>IF($A36="","",VLOOKUP($A36,Tabla7[[#All],[NIF]:[Columna1]],8,FALSE))</f>
        <v/>
      </c>
      <c r="F36" s="109" t="str">
        <f>IF($A36="","",VLOOKUP($A36,Tabla7[[#All],[NIF]:[Columna1]],6,FALSE))</f>
        <v/>
      </c>
      <c r="G36" s="108" t="str">
        <f>IF($A36="","",VLOOKUP($A36,Tabla7[[#All],[NIF]:[Columna1]],7,FALSE))</f>
        <v/>
      </c>
      <c r="H36" s="109" t="str">
        <f>IF(Tabla75[[#This Row],[CAUSA VARIACIÓN]]="","","SI")</f>
        <v/>
      </c>
      <c r="I36" s="110"/>
      <c r="J36" s="110"/>
      <c r="K36" s="110"/>
      <c r="L36" s="159"/>
      <c r="M36" s="115"/>
      <c r="N36" s="115" t="str">
        <f t="shared" si="0"/>
        <v/>
      </c>
      <c r="O36" s="115" t="str">
        <f t="shared" si="1"/>
        <v/>
      </c>
      <c r="P36" s="157" t="str">
        <f t="shared" si="2"/>
        <v/>
      </c>
      <c r="Q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" s="112"/>
      <c r="S36" s="113"/>
      <c r="T36" s="109" t="str">
        <f t="shared" si="3"/>
        <v/>
      </c>
      <c r="U36" s="176" t="str">
        <f>IF(Tabla75[[#This Row],[NIF]]="","",(Q36*(IF(S36&gt;1,0,S36*0.1))*('NO TOCAR'!$AB$4)*(T36/10)))</f>
        <v/>
      </c>
      <c r="V36" s="114"/>
      <c r="W36" s="115"/>
      <c r="X36" s="116"/>
      <c r="Y36" s="115"/>
      <c r="Z36" s="114"/>
      <c r="AA36" s="176" t="str">
        <f>IF(A36="","",SUM(IF(Y36&gt;1,1,Y36),IF(W36&gt;12,12,W36)*0.6)*(IF(S36&gt;1,0,S36))*'NO TOCAR'!$AB$4*(T36/100))</f>
        <v/>
      </c>
      <c r="AB36" s="178" t="str">
        <f>IF(Tabla75[[#This Row],[NIF]]="","",U:U+AA:AA)</f>
        <v/>
      </c>
      <c r="AC36" s="117"/>
      <c r="AD36" s="109" t="str">
        <f>IF(Tabla75[[#This Row],[NIF]]="","",ENTRADA!$P$19)</f>
        <v/>
      </c>
      <c r="AE36" s="109" t="str">
        <f>IF(Tabla75[[#This Row],[NIF]]="","",ENTRADA!$F$11)</f>
        <v/>
      </c>
      <c r="AF36" s="109" t="str">
        <f>IF(Tabla75[[#This Row],[NIF]]="","",ENTRADA!$F$9)</f>
        <v/>
      </c>
      <c r="AG36" s="108" t="str">
        <f>IF(Tabla75[[#This Row],[NIF]]="","",ENTRADA!$P$9)</f>
        <v/>
      </c>
    </row>
    <row r="37" spans="1:33" s="107" customFormat="1" ht="24.95" customHeight="1">
      <c r="A37" s="110"/>
      <c r="B37" s="108" t="str">
        <f>IF($A37="","",VLOOKUP($A37,Tabla7[[#All],[NIF]:[Columna1]],2,FALSE))</f>
        <v/>
      </c>
      <c r="C37" s="108" t="str">
        <f>IF($A37="","",VLOOKUP($A37,Tabla7[[#All],[NIF]:[Columna1]],3,FALSE))</f>
        <v/>
      </c>
      <c r="D37" s="109" t="str">
        <f>IF($A37="","",VLOOKUP($A37,Tabla7[[#All],[NIF]:[Columna1]],5,FALSE))</f>
        <v/>
      </c>
      <c r="E37" s="109" t="str">
        <f>IF($A37="","",VLOOKUP($A37,Tabla7[[#All],[NIF]:[Columna1]],8,FALSE))</f>
        <v/>
      </c>
      <c r="F37" s="109" t="str">
        <f>IF($A37="","",VLOOKUP($A37,Tabla7[[#All],[NIF]:[Columna1]],6,FALSE))</f>
        <v/>
      </c>
      <c r="G37" s="108" t="str">
        <f>IF($A37="","",VLOOKUP($A37,Tabla7[[#All],[NIF]:[Columna1]],7,FALSE))</f>
        <v/>
      </c>
      <c r="H37" s="109" t="str">
        <f>IF(Tabla75[[#This Row],[CAUSA VARIACIÓN]]="","","SI")</f>
        <v/>
      </c>
      <c r="I37" s="110"/>
      <c r="J37" s="110"/>
      <c r="K37" s="110"/>
      <c r="L37" s="159"/>
      <c r="M37" s="115"/>
      <c r="N37" s="115" t="str">
        <f t="shared" si="0"/>
        <v/>
      </c>
      <c r="O37" s="115" t="str">
        <f t="shared" si="1"/>
        <v/>
      </c>
      <c r="P37" s="157" t="str">
        <f t="shared" si="2"/>
        <v/>
      </c>
      <c r="Q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" s="112"/>
      <c r="S37" s="113"/>
      <c r="T37" s="109" t="str">
        <f t="shared" si="3"/>
        <v/>
      </c>
      <c r="U37" s="176" t="str">
        <f>IF(Tabla75[[#This Row],[NIF]]="","",(Q37*(IF(S37&gt;1,0,S37*0.1))*('NO TOCAR'!$AB$4)*(T37/10)))</f>
        <v/>
      </c>
      <c r="V37" s="114"/>
      <c r="W37" s="115"/>
      <c r="X37" s="116"/>
      <c r="Y37" s="115"/>
      <c r="Z37" s="114"/>
      <c r="AA37" s="176" t="str">
        <f>IF(A37="","",SUM(IF(Y37&gt;1,1,Y37),IF(W37&gt;12,12,W37)*0.6)*(IF(S37&gt;1,0,S37))*'NO TOCAR'!$AB$4*(T37/100))</f>
        <v/>
      </c>
      <c r="AB37" s="178" t="str">
        <f>IF(Tabla75[[#This Row],[NIF]]="","",U:U+AA:AA)</f>
        <v/>
      </c>
      <c r="AC37" s="117"/>
      <c r="AD37" s="109" t="str">
        <f>IF(Tabla75[[#This Row],[NIF]]="","",ENTRADA!$P$19)</f>
        <v/>
      </c>
      <c r="AE37" s="109" t="str">
        <f>IF(Tabla75[[#This Row],[NIF]]="","",ENTRADA!$F$11)</f>
        <v/>
      </c>
      <c r="AF37" s="109" t="str">
        <f>IF(Tabla75[[#This Row],[NIF]]="","",ENTRADA!$F$9)</f>
        <v/>
      </c>
      <c r="AG37" s="108" t="str">
        <f>IF(Tabla75[[#This Row],[NIF]]="","",ENTRADA!$P$9)</f>
        <v/>
      </c>
    </row>
    <row r="38" spans="1:33" s="107" customFormat="1" ht="24.95" customHeight="1">
      <c r="A38" s="110"/>
      <c r="B38" s="108" t="str">
        <f>IF($A38="","",VLOOKUP($A38,Tabla7[[#All],[NIF]:[Columna1]],2,FALSE))</f>
        <v/>
      </c>
      <c r="C38" s="108" t="str">
        <f>IF($A38="","",VLOOKUP($A38,Tabla7[[#All],[NIF]:[Columna1]],3,FALSE))</f>
        <v/>
      </c>
      <c r="D38" s="109" t="str">
        <f>IF($A38="","",VLOOKUP($A38,Tabla7[[#All],[NIF]:[Columna1]],5,FALSE))</f>
        <v/>
      </c>
      <c r="E38" s="109" t="str">
        <f>IF($A38="","",VLOOKUP($A38,Tabla7[[#All],[NIF]:[Columna1]],8,FALSE))</f>
        <v/>
      </c>
      <c r="F38" s="109" t="str">
        <f>IF($A38="","",VLOOKUP($A38,Tabla7[[#All],[NIF]:[Columna1]],6,FALSE))</f>
        <v/>
      </c>
      <c r="G38" s="108" t="str">
        <f>IF($A38="","",VLOOKUP($A38,Tabla7[[#All],[NIF]:[Columna1]],7,FALSE))</f>
        <v/>
      </c>
      <c r="H38" s="109" t="str">
        <f>IF(Tabla75[[#This Row],[CAUSA VARIACIÓN]]="","","SI")</f>
        <v/>
      </c>
      <c r="I38" s="110"/>
      <c r="J38" s="110"/>
      <c r="K38" s="110"/>
      <c r="L38" s="159"/>
      <c r="M38" s="115"/>
      <c r="N38" s="115" t="str">
        <f t="shared" si="0"/>
        <v/>
      </c>
      <c r="O38" s="115" t="str">
        <f t="shared" si="1"/>
        <v/>
      </c>
      <c r="P38" s="157" t="str">
        <f t="shared" si="2"/>
        <v/>
      </c>
      <c r="Q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" s="112"/>
      <c r="S38" s="113"/>
      <c r="T38" s="109" t="str">
        <f t="shared" si="3"/>
        <v/>
      </c>
      <c r="U38" s="176" t="str">
        <f>IF(Tabla75[[#This Row],[NIF]]="","",(Q38*(IF(S38&gt;1,0,S38*0.1))*('NO TOCAR'!$AB$4)*(T38/10)))</f>
        <v/>
      </c>
      <c r="V38" s="114"/>
      <c r="W38" s="115"/>
      <c r="X38" s="116"/>
      <c r="Y38" s="115"/>
      <c r="Z38" s="114"/>
      <c r="AA38" s="176" t="str">
        <f>IF(A38="","",SUM(IF(Y38&gt;1,1,Y38),IF(W38&gt;12,12,W38)*0.6)*(IF(S38&gt;1,0,S38))*'NO TOCAR'!$AB$4*(T38/100))</f>
        <v/>
      </c>
      <c r="AB38" s="178" t="str">
        <f>IF(Tabla75[[#This Row],[NIF]]="","",U:U+AA:AA)</f>
        <v/>
      </c>
      <c r="AC38" s="117"/>
      <c r="AD38" s="109" t="str">
        <f>IF(Tabla75[[#This Row],[NIF]]="","",ENTRADA!$P$19)</f>
        <v/>
      </c>
      <c r="AE38" s="109" t="str">
        <f>IF(Tabla75[[#This Row],[NIF]]="","",ENTRADA!$F$11)</f>
        <v/>
      </c>
      <c r="AF38" s="109" t="str">
        <f>IF(Tabla75[[#This Row],[NIF]]="","",ENTRADA!$F$9)</f>
        <v/>
      </c>
      <c r="AG38" s="108" t="str">
        <f>IF(Tabla75[[#This Row],[NIF]]="","",ENTRADA!$P$9)</f>
        <v/>
      </c>
    </row>
    <row r="39" spans="1:33" s="107" customFormat="1" ht="24.95" customHeight="1">
      <c r="A39" s="110"/>
      <c r="B39" s="108" t="str">
        <f>IF($A39="","",VLOOKUP($A39,Tabla7[[#All],[NIF]:[Columna1]],2,FALSE))</f>
        <v/>
      </c>
      <c r="C39" s="108" t="str">
        <f>IF($A39="","",VLOOKUP($A39,Tabla7[[#All],[NIF]:[Columna1]],3,FALSE))</f>
        <v/>
      </c>
      <c r="D39" s="109" t="str">
        <f>IF($A39="","",VLOOKUP($A39,Tabla7[[#All],[NIF]:[Columna1]],5,FALSE))</f>
        <v/>
      </c>
      <c r="E39" s="109" t="str">
        <f>IF($A39="","",VLOOKUP($A39,Tabla7[[#All],[NIF]:[Columna1]],8,FALSE))</f>
        <v/>
      </c>
      <c r="F39" s="109" t="str">
        <f>IF($A39="","",VLOOKUP($A39,Tabla7[[#All],[NIF]:[Columna1]],6,FALSE))</f>
        <v/>
      </c>
      <c r="G39" s="108" t="str">
        <f>IF($A39="","",VLOOKUP($A39,Tabla7[[#All],[NIF]:[Columna1]],7,FALSE))</f>
        <v/>
      </c>
      <c r="H39" s="109" t="str">
        <f>IF(Tabla75[[#This Row],[CAUSA VARIACIÓN]]="","","SI")</f>
        <v/>
      </c>
      <c r="I39" s="110"/>
      <c r="J39" s="110"/>
      <c r="K39" s="110"/>
      <c r="L39" s="159"/>
      <c r="M39" s="115"/>
      <c r="N39" s="155" t="str">
        <f t="shared" si="0"/>
        <v/>
      </c>
      <c r="O39" s="115" t="str">
        <f t="shared" si="1"/>
        <v/>
      </c>
      <c r="P39" s="157" t="str">
        <f t="shared" si="2"/>
        <v/>
      </c>
      <c r="Q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" s="112"/>
      <c r="S39" s="113"/>
      <c r="T39" s="109" t="str">
        <f t="shared" si="3"/>
        <v/>
      </c>
      <c r="U39" s="176" t="str">
        <f>IF(Tabla75[[#This Row],[NIF]]="","",(Q39*(IF(S39&gt;1,0,S39*0.1))*('NO TOCAR'!$AB$4)*(T39/10)))</f>
        <v/>
      </c>
      <c r="V39" s="114"/>
      <c r="W39" s="115"/>
      <c r="X39" s="116"/>
      <c r="Y39" s="115"/>
      <c r="Z39" s="114"/>
      <c r="AA39" s="176" t="str">
        <f>IF(A39="","",SUM(IF(Y39&gt;1,1,Y39),IF(W39&gt;12,12,W39)*0.6)*(IF(S39&gt;1,0,S39))*'NO TOCAR'!$AB$4*(T39/100))</f>
        <v/>
      </c>
      <c r="AB39" s="178" t="str">
        <f>IF(Tabla75[[#This Row],[NIF]]="","",U:U+AA:AA)</f>
        <v/>
      </c>
      <c r="AC39" s="117"/>
      <c r="AD39" s="109" t="str">
        <f>IF(Tabla75[[#This Row],[NIF]]="","",ENTRADA!$P$19)</f>
        <v/>
      </c>
      <c r="AE39" s="109" t="str">
        <f>IF(Tabla75[[#This Row],[NIF]]="","",ENTRADA!$F$11)</f>
        <v/>
      </c>
      <c r="AF39" s="109" t="str">
        <f>IF(Tabla75[[#This Row],[NIF]]="","",ENTRADA!$F$9)</f>
        <v/>
      </c>
      <c r="AG39" s="108" t="str">
        <f>IF(Tabla75[[#This Row],[NIF]]="","",ENTRADA!$P$9)</f>
        <v/>
      </c>
    </row>
    <row r="40" spans="1:33" s="107" customFormat="1" ht="24.95" customHeight="1">
      <c r="A40" s="110"/>
      <c r="B40" s="108" t="str">
        <f>IF($A40="","",VLOOKUP($A40,Tabla7[[#All],[NIF]:[Columna1]],2,FALSE))</f>
        <v/>
      </c>
      <c r="C40" s="108" t="str">
        <f>IF($A40="","",VLOOKUP($A40,Tabla7[[#All],[NIF]:[Columna1]],3,FALSE))</f>
        <v/>
      </c>
      <c r="D40" s="109" t="str">
        <f>IF($A40="","",VLOOKUP($A40,Tabla7[[#All],[NIF]:[Columna1]],5,FALSE))</f>
        <v/>
      </c>
      <c r="E40" s="109" t="str">
        <f>IF($A40="","",VLOOKUP($A40,Tabla7[[#All],[NIF]:[Columna1]],8,FALSE))</f>
        <v/>
      </c>
      <c r="F40" s="109" t="str">
        <f>IF($A40="","",VLOOKUP($A40,Tabla7[[#All],[NIF]:[Columna1]],6,FALSE))</f>
        <v/>
      </c>
      <c r="G40" s="108" t="str">
        <f>IF($A40="","",VLOOKUP($A40,Tabla7[[#All],[NIF]:[Columna1]],7,FALSE))</f>
        <v/>
      </c>
      <c r="H40" s="109" t="str">
        <f>IF(Tabla75[[#This Row],[CAUSA VARIACIÓN]]="","","SI")</f>
        <v/>
      </c>
      <c r="I40" s="110"/>
      <c r="J40" s="110"/>
      <c r="K40" s="110"/>
      <c r="L40" s="159"/>
      <c r="M40" s="115"/>
      <c r="N40" s="115" t="str">
        <f t="shared" si="0"/>
        <v/>
      </c>
      <c r="O40" s="115" t="str">
        <f t="shared" si="1"/>
        <v/>
      </c>
      <c r="P40" s="157" t="str">
        <f t="shared" si="2"/>
        <v/>
      </c>
      <c r="Q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0" s="112"/>
      <c r="S40" s="113"/>
      <c r="T40" s="109" t="str">
        <f t="shared" si="3"/>
        <v/>
      </c>
      <c r="U40" s="176" t="str">
        <f>IF(Tabla75[[#This Row],[NIF]]="","",(Q40*(IF(S40&gt;1,0,S40*0.1))*('NO TOCAR'!$AB$4)*(T40/10)))</f>
        <v/>
      </c>
      <c r="V40" s="114"/>
      <c r="W40" s="115"/>
      <c r="X40" s="116"/>
      <c r="Y40" s="115"/>
      <c r="Z40" s="114"/>
      <c r="AA40" s="176" t="str">
        <f>IF(A40="","",SUM(IF(Y40&gt;1,1,Y40),IF(W40&gt;12,12,W40)*0.6)*(IF(S40&gt;1,0,S40))*'NO TOCAR'!$AB$4*(T40/100))</f>
        <v/>
      </c>
      <c r="AB40" s="178" t="str">
        <f>IF(Tabla75[[#This Row],[NIF]]="","",U:U+AA:AA)</f>
        <v/>
      </c>
      <c r="AC40" s="117"/>
      <c r="AD40" s="109" t="str">
        <f>IF(Tabla75[[#This Row],[NIF]]="","",ENTRADA!$P$19)</f>
        <v/>
      </c>
      <c r="AE40" s="109" t="str">
        <f>IF(Tabla75[[#This Row],[NIF]]="","",ENTRADA!$F$11)</f>
        <v/>
      </c>
      <c r="AF40" s="109" t="str">
        <f>IF(Tabla75[[#This Row],[NIF]]="","",ENTRADA!$F$9)</f>
        <v/>
      </c>
      <c r="AG40" s="108" t="str">
        <f>IF(Tabla75[[#This Row],[NIF]]="","",ENTRADA!$P$9)</f>
        <v/>
      </c>
    </row>
    <row r="41" spans="1:33" s="107" customFormat="1" ht="24.95" customHeight="1">
      <c r="A41" s="110"/>
      <c r="B41" s="108" t="str">
        <f>IF($A41="","",VLOOKUP($A41,Tabla7[[#All],[NIF]:[Columna1]],2,FALSE))</f>
        <v/>
      </c>
      <c r="C41" s="108" t="str">
        <f>IF($A41="","",VLOOKUP($A41,Tabla7[[#All],[NIF]:[Columna1]],3,FALSE))</f>
        <v/>
      </c>
      <c r="D41" s="109" t="str">
        <f>IF($A41="","",VLOOKUP($A41,Tabla7[[#All],[NIF]:[Columna1]],5,FALSE))</f>
        <v/>
      </c>
      <c r="E41" s="109" t="str">
        <f>IF($A41="","",VLOOKUP($A41,Tabla7[[#All],[NIF]:[Columna1]],8,FALSE))</f>
        <v/>
      </c>
      <c r="F41" s="109" t="str">
        <f>IF($A41="","",VLOOKUP($A41,Tabla7[[#All],[NIF]:[Columna1]],6,FALSE))</f>
        <v/>
      </c>
      <c r="G41" s="108" t="str">
        <f>IF($A41="","",VLOOKUP($A41,Tabla7[[#All],[NIF]:[Columna1]],7,FALSE))</f>
        <v/>
      </c>
      <c r="H41" s="109" t="str">
        <f>IF(Tabla75[[#This Row],[CAUSA VARIACIÓN]]="","","SI")</f>
        <v/>
      </c>
      <c r="I41" s="110"/>
      <c r="J41" s="110"/>
      <c r="K41" s="110"/>
      <c r="L41" s="159"/>
      <c r="M41" s="115"/>
      <c r="N41" s="115" t="str">
        <f t="shared" si="0"/>
        <v/>
      </c>
      <c r="O41" s="115" t="str">
        <f t="shared" si="1"/>
        <v/>
      </c>
      <c r="P41" s="157" t="str">
        <f t="shared" si="2"/>
        <v/>
      </c>
      <c r="Q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1" s="112"/>
      <c r="S41" s="113"/>
      <c r="T41" s="109" t="str">
        <f t="shared" si="3"/>
        <v/>
      </c>
      <c r="U41" s="176" t="str">
        <f>IF(Tabla75[[#This Row],[NIF]]="","",(Q41*(IF(S41&gt;1,0,S41*0.1))*('NO TOCAR'!$AB$4)*(T41/10)))</f>
        <v/>
      </c>
      <c r="V41" s="114"/>
      <c r="W41" s="115"/>
      <c r="X41" s="116"/>
      <c r="Y41" s="115"/>
      <c r="Z41" s="114"/>
      <c r="AA41" s="176" t="str">
        <f>IF(A41="","",SUM(IF(Y41&gt;1,1,Y41),IF(W41&gt;12,12,W41)*0.6)*(IF(S41&gt;1,0,S41))*'NO TOCAR'!$AB$4*(T41/100))</f>
        <v/>
      </c>
      <c r="AB41" s="178" t="str">
        <f>IF(Tabla75[[#This Row],[NIF]]="","",U:U+AA:AA)</f>
        <v/>
      </c>
      <c r="AC41" s="117"/>
      <c r="AD41" s="109" t="str">
        <f>IF(Tabla75[[#This Row],[NIF]]="","",ENTRADA!$P$19)</f>
        <v/>
      </c>
      <c r="AE41" s="109" t="str">
        <f>IF(Tabla75[[#This Row],[NIF]]="","",ENTRADA!$F$11)</f>
        <v/>
      </c>
      <c r="AF41" s="109" t="str">
        <f>IF(Tabla75[[#This Row],[NIF]]="","",ENTRADA!$F$9)</f>
        <v/>
      </c>
      <c r="AG41" s="108" t="str">
        <f>IF(Tabla75[[#This Row],[NIF]]="","",ENTRADA!$P$9)</f>
        <v/>
      </c>
    </row>
    <row r="42" spans="1:33" s="107" customFormat="1" ht="24.95" customHeight="1">
      <c r="A42" s="110"/>
      <c r="B42" s="108" t="str">
        <f>IF($A42="","",VLOOKUP($A42,Tabla7[[#All],[NIF]:[Columna1]],2,FALSE))</f>
        <v/>
      </c>
      <c r="C42" s="108" t="str">
        <f>IF($A42="","",VLOOKUP($A42,Tabla7[[#All],[NIF]:[Columna1]],3,FALSE))</f>
        <v/>
      </c>
      <c r="D42" s="109" t="str">
        <f>IF($A42="","",VLOOKUP($A42,Tabla7[[#All],[NIF]:[Columna1]],5,FALSE))</f>
        <v/>
      </c>
      <c r="E42" s="109" t="str">
        <f>IF($A42="","",VLOOKUP($A42,Tabla7[[#All],[NIF]:[Columna1]],8,FALSE))</f>
        <v/>
      </c>
      <c r="F42" s="109" t="str">
        <f>IF($A42="","",VLOOKUP($A42,Tabla7[[#All],[NIF]:[Columna1]],6,FALSE))</f>
        <v/>
      </c>
      <c r="G42" s="108" t="str">
        <f>IF($A42="","",VLOOKUP($A42,Tabla7[[#All],[NIF]:[Columna1]],7,FALSE))</f>
        <v/>
      </c>
      <c r="H42" s="109" t="str">
        <f>IF(Tabla75[[#This Row],[CAUSA VARIACIÓN]]="","","SI")</f>
        <v/>
      </c>
      <c r="I42" s="110"/>
      <c r="J42" s="110"/>
      <c r="K42" s="110"/>
      <c r="L42" s="159"/>
      <c r="M42" s="115"/>
      <c r="N42" s="115" t="str">
        <f t="shared" si="0"/>
        <v/>
      </c>
      <c r="O42" s="115" t="str">
        <f t="shared" si="1"/>
        <v/>
      </c>
      <c r="P42" s="157" t="str">
        <f t="shared" si="2"/>
        <v/>
      </c>
      <c r="Q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2" s="112"/>
      <c r="S42" s="113"/>
      <c r="T42" s="109" t="str">
        <f t="shared" si="3"/>
        <v/>
      </c>
      <c r="U42" s="176" t="str">
        <f>IF(Tabla75[[#This Row],[NIF]]="","",(Q42*(IF(S42&gt;1,0,S42*0.1))*('NO TOCAR'!$AB$4)*(T42/10)))</f>
        <v/>
      </c>
      <c r="V42" s="114"/>
      <c r="W42" s="115"/>
      <c r="X42" s="116"/>
      <c r="Y42" s="115"/>
      <c r="Z42" s="114"/>
      <c r="AA42" s="176" t="str">
        <f>IF(A42="","",SUM(IF(Y42&gt;1,1,Y42),IF(W42&gt;12,12,W42)*0.6)*(IF(S42&gt;1,0,S42))*'NO TOCAR'!$AB$4*(T42/100))</f>
        <v/>
      </c>
      <c r="AB42" s="178" t="str">
        <f>IF(Tabla75[[#This Row],[NIF]]="","",U:U+AA:AA)</f>
        <v/>
      </c>
      <c r="AC42" s="117"/>
      <c r="AD42" s="109" t="str">
        <f>IF(Tabla75[[#This Row],[NIF]]="","",ENTRADA!$P$19)</f>
        <v/>
      </c>
      <c r="AE42" s="109" t="str">
        <f>IF(Tabla75[[#This Row],[NIF]]="","",ENTRADA!$F$11)</f>
        <v/>
      </c>
      <c r="AF42" s="109" t="str">
        <f>IF(Tabla75[[#This Row],[NIF]]="","",ENTRADA!$F$9)</f>
        <v/>
      </c>
      <c r="AG42" s="108" t="str">
        <f>IF(Tabla75[[#This Row],[NIF]]="","",ENTRADA!$P$9)</f>
        <v/>
      </c>
    </row>
    <row r="43" spans="1:33" s="107" customFormat="1" ht="24.95" customHeight="1">
      <c r="A43" s="110"/>
      <c r="B43" s="108" t="str">
        <f>IF($A43="","",VLOOKUP($A43,Tabla7[[#All],[NIF]:[Columna1]],2,FALSE))</f>
        <v/>
      </c>
      <c r="C43" s="108" t="str">
        <f>IF($A43="","",VLOOKUP($A43,Tabla7[[#All],[NIF]:[Columna1]],3,FALSE))</f>
        <v/>
      </c>
      <c r="D43" s="109" t="str">
        <f>IF($A43="","",VLOOKUP($A43,Tabla7[[#All],[NIF]:[Columna1]],5,FALSE))</f>
        <v/>
      </c>
      <c r="E43" s="109" t="str">
        <f>IF($A43="","",VLOOKUP($A43,Tabla7[[#All],[NIF]:[Columna1]],8,FALSE))</f>
        <v/>
      </c>
      <c r="F43" s="109" t="str">
        <f>IF($A43="","",VLOOKUP($A43,Tabla7[[#All],[NIF]:[Columna1]],6,FALSE))</f>
        <v/>
      </c>
      <c r="G43" s="108" t="str">
        <f>IF($A43="","",VLOOKUP($A43,Tabla7[[#All],[NIF]:[Columna1]],7,FALSE))</f>
        <v/>
      </c>
      <c r="H43" s="109" t="str">
        <f>IF(Tabla75[[#This Row],[CAUSA VARIACIÓN]]="","","SI")</f>
        <v/>
      </c>
      <c r="I43" s="110"/>
      <c r="J43" s="110"/>
      <c r="K43" s="110"/>
      <c r="L43" s="159"/>
      <c r="M43" s="115"/>
      <c r="N43" s="115" t="str">
        <f t="shared" si="0"/>
        <v/>
      </c>
      <c r="O43" s="115" t="str">
        <f t="shared" si="1"/>
        <v/>
      </c>
      <c r="P43" s="157" t="str">
        <f t="shared" si="2"/>
        <v/>
      </c>
      <c r="Q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3" s="112"/>
      <c r="S43" s="113"/>
      <c r="T43" s="109" t="str">
        <f t="shared" si="3"/>
        <v/>
      </c>
      <c r="U43" s="176" t="str">
        <f>IF(Tabla75[[#This Row],[NIF]]="","",(Q43*(IF(S43&gt;1,0,S43*0.1))*('NO TOCAR'!$AB$4)*(T43/10)))</f>
        <v/>
      </c>
      <c r="V43" s="114"/>
      <c r="W43" s="115"/>
      <c r="X43" s="116"/>
      <c r="Y43" s="115"/>
      <c r="Z43" s="114"/>
      <c r="AA43" s="176" t="str">
        <f>IF(A43="","",SUM(IF(Y43&gt;1,1,Y43),IF(W43&gt;12,12,W43)*0.6)*(IF(S43&gt;1,0,S43))*'NO TOCAR'!$AB$4*(T43/100))</f>
        <v/>
      </c>
      <c r="AB43" s="178" t="str">
        <f>IF(Tabla75[[#This Row],[NIF]]="","",U:U+AA:AA)</f>
        <v/>
      </c>
      <c r="AC43" s="117"/>
      <c r="AD43" s="109" t="str">
        <f>IF(Tabla75[[#This Row],[NIF]]="","",ENTRADA!$P$19)</f>
        <v/>
      </c>
      <c r="AE43" s="109" t="str">
        <f>IF(Tabla75[[#This Row],[NIF]]="","",ENTRADA!$F$11)</f>
        <v/>
      </c>
      <c r="AF43" s="109" t="str">
        <f>IF(Tabla75[[#This Row],[NIF]]="","",ENTRADA!$F$9)</f>
        <v/>
      </c>
      <c r="AG43" s="108" t="str">
        <f>IF(Tabla75[[#This Row],[NIF]]="","",ENTRADA!$P$9)</f>
        <v/>
      </c>
    </row>
    <row r="44" spans="1:33" s="107" customFormat="1" ht="24.95" customHeight="1">
      <c r="A44" s="110"/>
      <c r="B44" s="108" t="str">
        <f>IF($A44="","",VLOOKUP($A44,Tabla7[[#All],[NIF]:[Columna1]],2,FALSE))</f>
        <v/>
      </c>
      <c r="C44" s="108" t="str">
        <f>IF($A44="","",VLOOKUP($A44,Tabla7[[#All],[NIF]:[Columna1]],3,FALSE))</f>
        <v/>
      </c>
      <c r="D44" s="109" t="str">
        <f>IF($A44="","",VLOOKUP($A44,Tabla7[[#All],[NIF]:[Columna1]],5,FALSE))</f>
        <v/>
      </c>
      <c r="E44" s="109" t="str">
        <f>IF($A44="","",VLOOKUP($A44,Tabla7[[#All],[NIF]:[Columna1]],8,FALSE))</f>
        <v/>
      </c>
      <c r="F44" s="109" t="str">
        <f>IF($A44="","",VLOOKUP($A44,Tabla7[[#All],[NIF]:[Columna1]],6,FALSE))</f>
        <v/>
      </c>
      <c r="G44" s="108" t="str">
        <f>IF($A44="","",VLOOKUP($A44,Tabla7[[#All],[NIF]:[Columna1]],7,FALSE))</f>
        <v/>
      </c>
      <c r="H44" s="109" t="str">
        <f>IF(Tabla75[[#This Row],[CAUSA VARIACIÓN]]="","","SI")</f>
        <v/>
      </c>
      <c r="I44" s="110"/>
      <c r="J44" s="110"/>
      <c r="K44" s="110"/>
      <c r="L44" s="159"/>
      <c r="M44" s="115"/>
      <c r="N44" s="115" t="str">
        <f t="shared" si="0"/>
        <v/>
      </c>
      <c r="O44" s="115" t="str">
        <f t="shared" si="1"/>
        <v/>
      </c>
      <c r="P44" s="157" t="str">
        <f t="shared" si="2"/>
        <v/>
      </c>
      <c r="Q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4" s="112"/>
      <c r="S44" s="113"/>
      <c r="T44" s="109" t="str">
        <f t="shared" si="3"/>
        <v/>
      </c>
      <c r="U44" s="176" t="str">
        <f>IF(Tabla75[[#This Row],[NIF]]="","",(Q44*(IF(S44&gt;1,0,S44*0.1))*('NO TOCAR'!$AB$4)*(T44/10)))</f>
        <v/>
      </c>
      <c r="V44" s="114"/>
      <c r="W44" s="115"/>
      <c r="X44" s="116"/>
      <c r="Y44" s="115"/>
      <c r="Z44" s="114"/>
      <c r="AA44" s="176" t="str">
        <f>IF(A44="","",SUM(IF(Y44&gt;1,1,Y44),IF(W44&gt;12,12,W44)*0.6)*(IF(S44&gt;1,0,S44))*'NO TOCAR'!$AB$4*(T44/100))</f>
        <v/>
      </c>
      <c r="AB44" s="178" t="str">
        <f>IF(Tabla75[[#This Row],[NIF]]="","",U:U+AA:AA)</f>
        <v/>
      </c>
      <c r="AC44" s="117"/>
      <c r="AD44" s="109" t="str">
        <f>IF(Tabla75[[#This Row],[NIF]]="","",ENTRADA!$P$19)</f>
        <v/>
      </c>
      <c r="AE44" s="109" t="str">
        <f>IF(Tabla75[[#This Row],[NIF]]="","",ENTRADA!$F$11)</f>
        <v/>
      </c>
      <c r="AF44" s="109" t="str">
        <f>IF(Tabla75[[#This Row],[NIF]]="","",ENTRADA!$F$9)</f>
        <v/>
      </c>
      <c r="AG44" s="108" t="str">
        <f>IF(Tabla75[[#This Row],[NIF]]="","",ENTRADA!$P$9)</f>
        <v/>
      </c>
    </row>
    <row r="45" spans="1:33" s="107" customFormat="1" ht="24.95" customHeight="1">
      <c r="A45" s="110"/>
      <c r="B45" s="108" t="str">
        <f>IF($A45="","",VLOOKUP($A45,Tabla7[[#All],[NIF]:[Columna1]],2,FALSE))</f>
        <v/>
      </c>
      <c r="C45" s="108" t="str">
        <f>IF($A45="","",VLOOKUP($A45,Tabla7[[#All],[NIF]:[Columna1]],3,FALSE))</f>
        <v/>
      </c>
      <c r="D45" s="109" t="str">
        <f>IF($A45="","",VLOOKUP($A45,Tabla7[[#All],[NIF]:[Columna1]],5,FALSE))</f>
        <v/>
      </c>
      <c r="E45" s="109" t="str">
        <f>IF($A45="","",VLOOKUP($A45,Tabla7[[#All],[NIF]:[Columna1]],8,FALSE))</f>
        <v/>
      </c>
      <c r="F45" s="109" t="str">
        <f>IF($A45="","",VLOOKUP($A45,Tabla7[[#All],[NIF]:[Columna1]],6,FALSE))</f>
        <v/>
      </c>
      <c r="G45" s="108" t="str">
        <f>IF($A45="","",VLOOKUP($A45,Tabla7[[#All],[NIF]:[Columna1]],7,FALSE))</f>
        <v/>
      </c>
      <c r="H45" s="109" t="str">
        <f>IF(Tabla75[[#This Row],[CAUSA VARIACIÓN]]="","","SI")</f>
        <v/>
      </c>
      <c r="I45" s="110"/>
      <c r="J45" s="110"/>
      <c r="K45" s="110"/>
      <c r="L45" s="143"/>
      <c r="M45" s="160"/>
      <c r="N45" s="115"/>
      <c r="O45" s="115"/>
      <c r="P45" s="157" t="str">
        <f t="shared" si="2"/>
        <v/>
      </c>
      <c r="Q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5" s="112"/>
      <c r="S45" s="113"/>
      <c r="T45" s="109" t="str">
        <f t="shared" si="3"/>
        <v/>
      </c>
      <c r="U45" s="176" t="str">
        <f>IF(Tabla75[[#This Row],[NIF]]="","",(Q45*(IF(S45&gt;1,0,S45*0.1))*('NO TOCAR'!$AB$4)*(T45/10)))</f>
        <v/>
      </c>
      <c r="V45" s="114"/>
      <c r="W45" s="115"/>
      <c r="X45" s="116"/>
      <c r="Y45" s="115"/>
      <c r="Z45" s="114"/>
      <c r="AA45" s="176" t="str">
        <f>IF(A45="","",SUM(IF(Y45&gt;1,1,Y45),IF(W45&gt;12,12,W45)*0.6)*(IF(S45&gt;1,0,S45))*'NO TOCAR'!$AB$4*(T45/100))</f>
        <v/>
      </c>
      <c r="AB45" s="178" t="str">
        <f>IF(Tabla75[[#This Row],[NIF]]="","",U:U+AA:AA)</f>
        <v/>
      </c>
      <c r="AC45" s="117"/>
      <c r="AD45" s="109" t="str">
        <f>IF(Tabla75[[#This Row],[NIF]]="","",ENTRADA!$P$19)</f>
        <v/>
      </c>
      <c r="AE45" s="109" t="str">
        <f>IF(Tabla75[[#This Row],[NIF]]="","",ENTRADA!$F$11)</f>
        <v/>
      </c>
      <c r="AF45" s="109" t="str">
        <f>IF(Tabla75[[#This Row],[NIF]]="","",ENTRADA!$F$9)</f>
        <v/>
      </c>
      <c r="AG45" s="108" t="str">
        <f>IF(Tabla75[[#This Row],[NIF]]="","",ENTRADA!$P$9)</f>
        <v/>
      </c>
    </row>
    <row r="46" spans="1:33" s="107" customFormat="1" ht="24.95" customHeight="1">
      <c r="A46" s="110"/>
      <c r="B46" s="108" t="str">
        <f>IF($A46="","",VLOOKUP($A46,Tabla7[[#All],[NIF]:[Columna1]],2,FALSE))</f>
        <v/>
      </c>
      <c r="C46" s="108" t="str">
        <f>IF($A46="","",VLOOKUP($A46,Tabla7[[#All],[NIF]:[Columna1]],3,FALSE))</f>
        <v/>
      </c>
      <c r="D46" s="109" t="str">
        <f>IF($A46="","",VLOOKUP($A46,Tabla7[[#All],[NIF]:[Columna1]],5,FALSE))</f>
        <v/>
      </c>
      <c r="E46" s="109" t="str">
        <f>IF($A46="","",VLOOKUP($A46,Tabla7[[#All],[NIF]:[Columna1]],8,FALSE))</f>
        <v/>
      </c>
      <c r="F46" s="109" t="str">
        <f>IF($A46="","",VLOOKUP($A46,Tabla7[[#All],[NIF]:[Columna1]],6,FALSE))</f>
        <v/>
      </c>
      <c r="G46" s="108" t="str">
        <f>IF($A46="","",VLOOKUP($A46,Tabla7[[#All],[NIF]:[Columna1]],7,FALSE))</f>
        <v/>
      </c>
      <c r="H46" s="109" t="str">
        <f>IF(Tabla75[[#This Row],[CAUSA VARIACIÓN]]="","","SI")</f>
        <v/>
      </c>
      <c r="I46" s="110"/>
      <c r="J46" s="110"/>
      <c r="K46" s="110"/>
      <c r="L46" s="143"/>
      <c r="M46" s="115"/>
      <c r="N46" s="115"/>
      <c r="O46" s="115"/>
      <c r="P46" s="157" t="str">
        <f t="shared" si="2"/>
        <v/>
      </c>
      <c r="Q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6" s="112"/>
      <c r="S46" s="113"/>
      <c r="T46" s="109" t="str">
        <f t="shared" si="3"/>
        <v/>
      </c>
      <c r="U46" s="176" t="str">
        <f>IF(Tabla75[[#This Row],[NIF]]="","",(Q46*(IF(S46&gt;1,0,S46*0.1))*('NO TOCAR'!$AB$4)*(T46/10)))</f>
        <v/>
      </c>
      <c r="V46" s="114"/>
      <c r="W46" s="115"/>
      <c r="X46" s="116"/>
      <c r="Y46" s="115"/>
      <c r="Z46" s="114"/>
      <c r="AA46" s="176" t="str">
        <f>IF(A46="","",SUM(IF(Y46&gt;1,1,Y46),IF(W46&gt;12,12,W46)*0.6)*(IF(S46&gt;1,0,S46))*'NO TOCAR'!$AB$4*(T46/100))</f>
        <v/>
      </c>
      <c r="AB46" s="178" t="str">
        <f>IF(Tabla75[[#This Row],[NIF]]="","",U:U+AA:AA)</f>
        <v/>
      </c>
      <c r="AC46" s="117"/>
      <c r="AD46" s="109" t="str">
        <f>IF(Tabla75[[#This Row],[NIF]]="","",ENTRADA!$P$19)</f>
        <v/>
      </c>
      <c r="AE46" s="109" t="str">
        <f>IF(Tabla75[[#This Row],[NIF]]="","",ENTRADA!$F$11)</f>
        <v/>
      </c>
      <c r="AF46" s="109" t="str">
        <f>IF(Tabla75[[#This Row],[NIF]]="","",ENTRADA!$F$9)</f>
        <v/>
      </c>
      <c r="AG46" s="108" t="str">
        <f>IF(Tabla75[[#This Row],[NIF]]="","",ENTRADA!$P$9)</f>
        <v/>
      </c>
    </row>
    <row r="47" spans="1:33" s="107" customFormat="1" ht="24.95" customHeight="1">
      <c r="A47" s="110"/>
      <c r="B47" s="108" t="str">
        <f>IF($A47="","",VLOOKUP($A47,Tabla7[[#All],[NIF]:[Columna1]],2,FALSE))</f>
        <v/>
      </c>
      <c r="C47" s="108" t="str">
        <f>IF($A47="","",VLOOKUP($A47,Tabla7[[#All],[NIF]:[Columna1]],3,FALSE))</f>
        <v/>
      </c>
      <c r="D47" s="109" t="str">
        <f>IF($A47="","",VLOOKUP($A47,Tabla7[[#All],[NIF]:[Columna1]],5,FALSE))</f>
        <v/>
      </c>
      <c r="E47" s="109" t="str">
        <f>IF($A47="","",VLOOKUP($A47,Tabla7[[#All],[NIF]:[Columna1]],8,FALSE))</f>
        <v/>
      </c>
      <c r="F47" s="109" t="str">
        <f>IF($A47="","",VLOOKUP($A47,Tabla7[[#All],[NIF]:[Columna1]],6,FALSE))</f>
        <v/>
      </c>
      <c r="G47" s="108" t="str">
        <f>IF($A47="","",VLOOKUP($A47,Tabla7[[#All],[NIF]:[Columna1]],7,FALSE))</f>
        <v/>
      </c>
      <c r="H47" s="109" t="str">
        <f>IF(Tabla75[[#This Row],[CAUSA VARIACIÓN]]="","","SI")</f>
        <v/>
      </c>
      <c r="I47" s="110"/>
      <c r="J47" s="110"/>
      <c r="K47" s="110"/>
      <c r="L47" s="143"/>
      <c r="M47" s="115"/>
      <c r="N47" s="115"/>
      <c r="O47" s="115"/>
      <c r="P47" s="157" t="str">
        <f t="shared" si="2"/>
        <v/>
      </c>
      <c r="Q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7" s="112"/>
      <c r="S47" s="113"/>
      <c r="T47" s="109" t="str">
        <f t="shared" si="3"/>
        <v/>
      </c>
      <c r="U47" s="176" t="str">
        <f>IF(Tabla75[[#This Row],[NIF]]="","",(Q47*(IF(S47&gt;1,0,S47*0.1))*('NO TOCAR'!$AB$4)*(T47/10)))</f>
        <v/>
      </c>
      <c r="V47" s="114"/>
      <c r="W47" s="115"/>
      <c r="X47" s="116"/>
      <c r="Y47" s="115"/>
      <c r="Z47" s="114"/>
      <c r="AA47" s="176" t="str">
        <f>IF(A47="","",SUM(IF(Y47&gt;1,1,Y47),IF(W47&gt;12,12,W47)*0.6)*(IF(S47&gt;1,0,S47))*'NO TOCAR'!$AB$4*(T47/100))</f>
        <v/>
      </c>
      <c r="AB47" s="178" t="str">
        <f>IF(Tabla75[[#This Row],[NIF]]="","",U:U+AA:AA)</f>
        <v/>
      </c>
      <c r="AC47" s="117"/>
      <c r="AD47" s="109" t="str">
        <f>IF(Tabla75[[#This Row],[NIF]]="","",ENTRADA!$P$19)</f>
        <v/>
      </c>
      <c r="AE47" s="109" t="str">
        <f>IF(Tabla75[[#This Row],[NIF]]="","",ENTRADA!$F$11)</f>
        <v/>
      </c>
      <c r="AF47" s="109" t="str">
        <f>IF(Tabla75[[#This Row],[NIF]]="","",ENTRADA!$F$9)</f>
        <v/>
      </c>
      <c r="AG47" s="108" t="str">
        <f>IF(Tabla75[[#This Row],[NIF]]="","",ENTRADA!$P$9)</f>
        <v/>
      </c>
    </row>
    <row r="48" spans="1:33" s="107" customFormat="1" ht="24.95" customHeight="1">
      <c r="A48" s="110"/>
      <c r="B48" s="108" t="str">
        <f>IF($A48="","",VLOOKUP($A48,Tabla7[[#All],[NIF]:[Columna1]],2,FALSE))</f>
        <v/>
      </c>
      <c r="C48" s="108" t="str">
        <f>IF($A48="","",VLOOKUP($A48,Tabla7[[#All],[NIF]:[Columna1]],3,FALSE))</f>
        <v/>
      </c>
      <c r="D48" s="109" t="str">
        <f>IF($A48="","",VLOOKUP($A48,Tabla7[[#All],[NIF]:[Columna1]],5,FALSE))</f>
        <v/>
      </c>
      <c r="E48" s="109" t="str">
        <f>IF($A48="","",VLOOKUP($A48,Tabla7[[#All],[NIF]:[Columna1]],8,FALSE))</f>
        <v/>
      </c>
      <c r="F48" s="109" t="str">
        <f>IF($A48="","",VLOOKUP($A48,Tabla7[[#All],[NIF]:[Columna1]],6,FALSE))</f>
        <v/>
      </c>
      <c r="G48" s="108" t="str">
        <f>IF($A48="","",VLOOKUP($A48,Tabla7[[#All],[NIF]:[Columna1]],7,FALSE))</f>
        <v/>
      </c>
      <c r="H48" s="109" t="str">
        <f>IF(Tabla75[[#This Row],[CAUSA VARIACIÓN]]="","","SI")</f>
        <v/>
      </c>
      <c r="I48" s="110"/>
      <c r="J48" s="110"/>
      <c r="K48" s="110"/>
      <c r="L48" s="143"/>
      <c r="M48" s="115"/>
      <c r="N48" s="115"/>
      <c r="O48" s="115"/>
      <c r="P48" s="157" t="str">
        <f t="shared" si="2"/>
        <v/>
      </c>
      <c r="Q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8" s="112"/>
      <c r="S48" s="113"/>
      <c r="T48" s="109" t="str">
        <f t="shared" si="3"/>
        <v/>
      </c>
      <c r="U48" s="176" t="str">
        <f>IF(Tabla75[[#This Row],[NIF]]="","",(Q48*(IF(S48&gt;1,0,S48*0.1))*('NO TOCAR'!$AB$4)*(T48/10)))</f>
        <v/>
      </c>
      <c r="V48" s="114"/>
      <c r="W48" s="115"/>
      <c r="X48" s="116"/>
      <c r="Y48" s="115"/>
      <c r="Z48" s="114"/>
      <c r="AA48" s="176" t="str">
        <f>IF(A48="","",SUM(IF(Y48&gt;1,1,Y48),IF(W48&gt;12,12,W48)*0.6)*(IF(S48&gt;1,0,S48))*'NO TOCAR'!$AB$4*(T48/100))</f>
        <v/>
      </c>
      <c r="AB48" s="178" t="str">
        <f>IF(Tabla75[[#This Row],[NIF]]="","",U:U+AA:AA)</f>
        <v/>
      </c>
      <c r="AC48" s="117"/>
      <c r="AD48" s="109" t="str">
        <f>IF(Tabla75[[#This Row],[NIF]]="","",ENTRADA!$P$19)</f>
        <v/>
      </c>
      <c r="AE48" s="109" t="str">
        <f>IF(Tabla75[[#This Row],[NIF]]="","",ENTRADA!$F$11)</f>
        <v/>
      </c>
      <c r="AF48" s="109" t="str">
        <f>IF(Tabla75[[#This Row],[NIF]]="","",ENTRADA!$F$9)</f>
        <v/>
      </c>
      <c r="AG48" s="108" t="str">
        <f>IF(Tabla75[[#This Row],[NIF]]="","",ENTRADA!$P$9)</f>
        <v/>
      </c>
    </row>
    <row r="49" spans="1:33" s="107" customFormat="1" ht="24.95" customHeight="1">
      <c r="A49" s="110"/>
      <c r="B49" s="108" t="str">
        <f>IF($A49="","",VLOOKUP($A49,Tabla7[[#All],[NIF]:[Columna1]],2,FALSE))</f>
        <v/>
      </c>
      <c r="C49" s="108" t="str">
        <f>IF($A49="","",VLOOKUP($A49,Tabla7[[#All],[NIF]:[Columna1]],3,FALSE))</f>
        <v/>
      </c>
      <c r="D49" s="109" t="str">
        <f>IF($A49="","",VLOOKUP($A49,Tabla7[[#All],[NIF]:[Columna1]],5,FALSE))</f>
        <v/>
      </c>
      <c r="E49" s="109" t="str">
        <f>IF($A49="","",VLOOKUP($A49,Tabla7[[#All],[NIF]:[Columna1]],8,FALSE))</f>
        <v/>
      </c>
      <c r="F49" s="109" t="str">
        <f>IF($A49="","",VLOOKUP($A49,Tabla7[[#All],[NIF]:[Columna1]],6,FALSE))</f>
        <v/>
      </c>
      <c r="G49" s="108" t="str">
        <f>IF($A49="","",VLOOKUP($A49,Tabla7[[#All],[NIF]:[Columna1]],7,FALSE))</f>
        <v/>
      </c>
      <c r="H49" s="109" t="str">
        <f>IF(Tabla75[[#This Row],[CAUSA VARIACIÓN]]="","","SI")</f>
        <v/>
      </c>
      <c r="I49" s="110"/>
      <c r="J49" s="110"/>
      <c r="K49" s="110"/>
      <c r="L49" s="115"/>
      <c r="M49" s="160"/>
      <c r="N49" s="115"/>
      <c r="O49" s="115"/>
      <c r="P49" s="157" t="str">
        <f t="shared" si="2"/>
        <v/>
      </c>
      <c r="Q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9" s="112"/>
      <c r="S49" s="113"/>
      <c r="T49" s="109" t="str">
        <f t="shared" si="3"/>
        <v/>
      </c>
      <c r="U49" s="176" t="str">
        <f>IF(Tabla75[[#This Row],[NIF]]="","",(Q49*(IF(S49&gt;1,0,S49*0.1))*('NO TOCAR'!$AB$4)*(T49/10)))</f>
        <v/>
      </c>
      <c r="V49" s="114"/>
      <c r="W49" s="115"/>
      <c r="X49" s="116"/>
      <c r="Y49" s="115"/>
      <c r="Z49" s="114"/>
      <c r="AA49" s="176" t="str">
        <f>IF(A49="","",SUM(IF(Y49&gt;1,1,Y49),IF(W49&gt;12,12,W49)*0.6)*(IF(S49&gt;1,0,S49))*'NO TOCAR'!$AB$4*(T49/100))</f>
        <v/>
      </c>
      <c r="AB49" s="178" t="str">
        <f>IF(Tabla75[[#This Row],[NIF]]="","",U:U+AA:AA)</f>
        <v/>
      </c>
      <c r="AC49" s="117"/>
      <c r="AD49" s="109" t="str">
        <f>IF(Tabla75[[#This Row],[NIF]]="","",ENTRADA!$P$19)</f>
        <v/>
      </c>
      <c r="AE49" s="109" t="str">
        <f>IF(Tabla75[[#This Row],[NIF]]="","",ENTRADA!$F$11)</f>
        <v/>
      </c>
      <c r="AF49" s="109" t="str">
        <f>IF(Tabla75[[#This Row],[NIF]]="","",ENTRADA!$F$9)</f>
        <v/>
      </c>
      <c r="AG49" s="108" t="str">
        <f>IF(Tabla75[[#This Row],[NIF]]="","",ENTRADA!$P$9)</f>
        <v/>
      </c>
    </row>
    <row r="50" spans="1:33" s="107" customFormat="1" ht="24.95" customHeight="1">
      <c r="A50" s="110"/>
      <c r="B50" s="108" t="str">
        <f>IF($A50="","",VLOOKUP($A50,Tabla7[[#All],[NIF]:[Columna1]],2,FALSE))</f>
        <v/>
      </c>
      <c r="C50" s="108" t="str">
        <f>IF($A50="","",VLOOKUP($A50,Tabla7[[#All],[NIF]:[Columna1]],3,FALSE))</f>
        <v/>
      </c>
      <c r="D50" s="109" t="str">
        <f>IF($A50="","",VLOOKUP($A50,Tabla7[[#All],[NIF]:[Columna1]],5,FALSE))</f>
        <v/>
      </c>
      <c r="E50" s="109" t="str">
        <f>IF($A50="","",VLOOKUP($A50,Tabla7[[#All],[NIF]:[Columna1]],8,FALSE))</f>
        <v/>
      </c>
      <c r="F50" s="109" t="str">
        <f>IF($A50="","",VLOOKUP($A50,Tabla7[[#All],[NIF]:[Columna1]],6,FALSE))</f>
        <v/>
      </c>
      <c r="G50" s="108" t="str">
        <f>IF($A50="","",VLOOKUP($A50,Tabla7[[#All],[NIF]:[Columna1]],7,FALSE))</f>
        <v/>
      </c>
      <c r="H50" s="109" t="str">
        <f>IF(Tabla75[[#This Row],[CAUSA VARIACIÓN]]="","","SI")</f>
        <v/>
      </c>
      <c r="I50" s="110"/>
      <c r="J50" s="110"/>
      <c r="K50" s="110"/>
      <c r="L50" s="115"/>
      <c r="M50" s="115"/>
      <c r="N50" s="115"/>
      <c r="O50" s="115"/>
      <c r="P50" s="157" t="str">
        <f t="shared" si="2"/>
        <v/>
      </c>
      <c r="Q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0" s="112"/>
      <c r="S50" s="113"/>
      <c r="T50" s="109" t="str">
        <f t="shared" si="3"/>
        <v/>
      </c>
      <c r="U50" s="176" t="str">
        <f>IF(Tabla75[[#This Row],[NIF]]="","",(Q50*(IF(S50&gt;1,0,S50*0.1))*('NO TOCAR'!$AB$4)*(T50/10)))</f>
        <v/>
      </c>
      <c r="V50" s="114"/>
      <c r="W50" s="115"/>
      <c r="X50" s="116"/>
      <c r="Y50" s="115"/>
      <c r="Z50" s="114"/>
      <c r="AA50" s="176" t="str">
        <f>IF(A50="","",SUM(IF(Y50&gt;1,1,Y50),IF(W50&gt;12,12,W50)*0.6)*(IF(S50&gt;1,0,S50))*'NO TOCAR'!$AB$4*(T50/100))</f>
        <v/>
      </c>
      <c r="AB50" s="178" t="str">
        <f>IF(Tabla75[[#This Row],[NIF]]="","",U:U+AA:AA)</f>
        <v/>
      </c>
      <c r="AC50" s="117"/>
      <c r="AD50" s="109" t="str">
        <f>IF(Tabla75[[#This Row],[NIF]]="","",ENTRADA!$P$19)</f>
        <v/>
      </c>
      <c r="AE50" s="109" t="str">
        <f>IF(Tabla75[[#This Row],[NIF]]="","",ENTRADA!$F$11)</f>
        <v/>
      </c>
      <c r="AF50" s="109" t="str">
        <f>IF(Tabla75[[#This Row],[NIF]]="","",ENTRADA!$F$9)</f>
        <v/>
      </c>
      <c r="AG50" s="108" t="str">
        <f>IF(Tabla75[[#This Row],[NIF]]="","",ENTRADA!$P$9)</f>
        <v/>
      </c>
    </row>
    <row r="51" spans="1:33" s="107" customFormat="1" ht="24.95" customHeight="1">
      <c r="A51" s="110"/>
      <c r="B51" s="108" t="str">
        <f>IF($A51="","",VLOOKUP($A51,Tabla7[[#All],[NIF]:[Columna1]],2,FALSE))</f>
        <v/>
      </c>
      <c r="C51" s="108" t="str">
        <f>IF($A51="","",VLOOKUP($A51,Tabla7[[#All],[NIF]:[Columna1]],3,FALSE))</f>
        <v/>
      </c>
      <c r="D51" s="109" t="str">
        <f>IF($A51="","",VLOOKUP($A51,Tabla7[[#All],[NIF]:[Columna1]],5,FALSE))</f>
        <v/>
      </c>
      <c r="E51" s="109" t="str">
        <f>IF($A51="","",VLOOKUP($A51,Tabla7[[#All],[NIF]:[Columna1]],8,FALSE))</f>
        <v/>
      </c>
      <c r="F51" s="109" t="str">
        <f>IF($A51="","",VLOOKUP($A51,Tabla7[[#All],[NIF]:[Columna1]],6,FALSE))</f>
        <v/>
      </c>
      <c r="G51" s="108" t="str">
        <f>IF($A51="","",VLOOKUP($A51,Tabla7[[#All],[NIF]:[Columna1]],7,FALSE))</f>
        <v/>
      </c>
      <c r="H51" s="109" t="str">
        <f>IF(Tabla75[[#This Row],[CAUSA VARIACIÓN]]="","","SI")</f>
        <v/>
      </c>
      <c r="I51" s="110"/>
      <c r="J51" s="110"/>
      <c r="K51" s="110"/>
      <c r="L51" s="115"/>
      <c r="M51" s="115"/>
      <c r="N51" s="115"/>
      <c r="O51" s="115"/>
      <c r="P51" s="157" t="str">
        <f t="shared" si="2"/>
        <v/>
      </c>
      <c r="Q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1" s="112"/>
      <c r="S51" s="113"/>
      <c r="T51" s="109" t="str">
        <f t="shared" si="3"/>
        <v/>
      </c>
      <c r="U51" s="176" t="str">
        <f>IF(Tabla75[[#This Row],[NIF]]="","",(Q51*(IF(S51&gt;1,0,S51*0.1))*('NO TOCAR'!$AB$4)*(T51/10)))</f>
        <v/>
      </c>
      <c r="V51" s="114"/>
      <c r="W51" s="115"/>
      <c r="X51" s="116"/>
      <c r="Y51" s="115"/>
      <c r="Z51" s="114"/>
      <c r="AA51" s="176" t="str">
        <f>IF(A51="","",SUM(IF(Y51&gt;1,1,Y51),IF(W51&gt;12,12,W51)*0.6)*(IF(S51&gt;1,0,S51))*'NO TOCAR'!$AB$4*(T51/100))</f>
        <v/>
      </c>
      <c r="AB51" s="178" t="str">
        <f>IF(Tabla75[[#This Row],[NIF]]="","",U:U+AA:AA)</f>
        <v/>
      </c>
      <c r="AC51" s="117"/>
      <c r="AD51" s="109" t="str">
        <f>IF(Tabla75[[#This Row],[NIF]]="","",ENTRADA!$P$19)</f>
        <v/>
      </c>
      <c r="AE51" s="109" t="str">
        <f>IF(Tabla75[[#This Row],[NIF]]="","",ENTRADA!$F$11)</f>
        <v/>
      </c>
      <c r="AF51" s="109" t="str">
        <f>IF(Tabla75[[#This Row],[NIF]]="","",ENTRADA!$F$9)</f>
        <v/>
      </c>
      <c r="AG51" s="108" t="str">
        <f>IF(Tabla75[[#This Row],[NIF]]="","",ENTRADA!$P$9)</f>
        <v/>
      </c>
    </row>
    <row r="52" spans="1:33" s="107" customFormat="1" ht="24.95" customHeight="1">
      <c r="A52" s="110"/>
      <c r="B52" s="108" t="str">
        <f>IF($A52="","",VLOOKUP($A52,Tabla7[[#All],[NIF]:[Columna1]],2,FALSE))</f>
        <v/>
      </c>
      <c r="C52" s="108" t="str">
        <f>IF($A52="","",VLOOKUP($A52,Tabla7[[#All],[NIF]:[Columna1]],3,FALSE))</f>
        <v/>
      </c>
      <c r="D52" s="109" t="str">
        <f>IF($A52="","",VLOOKUP($A52,Tabla7[[#All],[NIF]:[Columna1]],5,FALSE))</f>
        <v/>
      </c>
      <c r="E52" s="109" t="str">
        <f>IF($A52="","",VLOOKUP($A52,Tabla7[[#All],[NIF]:[Columna1]],8,FALSE))</f>
        <v/>
      </c>
      <c r="F52" s="109" t="str">
        <f>IF($A52="","",VLOOKUP($A52,Tabla7[[#All],[NIF]:[Columna1]],6,FALSE))</f>
        <v/>
      </c>
      <c r="G52" s="108" t="str">
        <f>IF($A52="","",VLOOKUP($A52,Tabla7[[#All],[NIF]:[Columna1]],7,FALSE))</f>
        <v/>
      </c>
      <c r="H52" s="109" t="str">
        <f>IF(Tabla75[[#This Row],[CAUSA VARIACIÓN]]="","","SI")</f>
        <v/>
      </c>
      <c r="I52" s="110"/>
      <c r="J52" s="110"/>
      <c r="K52" s="110"/>
      <c r="L52" s="115"/>
      <c r="M52" s="115"/>
      <c r="N52" s="115"/>
      <c r="O52" s="115"/>
      <c r="P52" s="157" t="str">
        <f t="shared" si="2"/>
        <v/>
      </c>
      <c r="Q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2" s="112"/>
      <c r="S52" s="113"/>
      <c r="T52" s="109" t="str">
        <f t="shared" si="3"/>
        <v/>
      </c>
      <c r="U52" s="176" t="str">
        <f>IF(Tabla75[[#This Row],[NIF]]="","",(Q52*(IF(S52&gt;1,0,S52*0.1))*('NO TOCAR'!$AB$4)*(T52/10)))</f>
        <v/>
      </c>
      <c r="V52" s="114"/>
      <c r="W52" s="115"/>
      <c r="X52" s="116"/>
      <c r="Y52" s="115"/>
      <c r="Z52" s="114"/>
      <c r="AA52" s="176" t="str">
        <f>IF(A52="","",SUM(IF(Y52&gt;1,1,Y52),IF(W52&gt;12,12,W52)*0.6)*(IF(S52&gt;1,0,S52))*'NO TOCAR'!$AB$4*(T52/100))</f>
        <v/>
      </c>
      <c r="AB52" s="178" t="str">
        <f>IF(Tabla75[[#This Row],[NIF]]="","",U:U+AA:AA)</f>
        <v/>
      </c>
      <c r="AC52" s="117"/>
      <c r="AD52" s="109" t="str">
        <f>IF(Tabla75[[#This Row],[NIF]]="","",ENTRADA!$P$19)</f>
        <v/>
      </c>
      <c r="AE52" s="109" t="str">
        <f>IF(Tabla75[[#This Row],[NIF]]="","",ENTRADA!$F$11)</f>
        <v/>
      </c>
      <c r="AF52" s="109" t="str">
        <f>IF(Tabla75[[#This Row],[NIF]]="","",ENTRADA!$F$9)</f>
        <v/>
      </c>
      <c r="AG52" s="108" t="str">
        <f>IF(Tabla75[[#This Row],[NIF]]="","",ENTRADA!$P$9)</f>
        <v/>
      </c>
    </row>
    <row r="53" spans="1:33" s="107" customFormat="1" ht="24.95" customHeight="1">
      <c r="A53" s="110"/>
      <c r="B53" s="108" t="str">
        <f>IF($A53="","",VLOOKUP($A53,Tabla7[[#All],[NIF]:[Columna1]],2,FALSE))</f>
        <v/>
      </c>
      <c r="C53" s="108" t="str">
        <f>IF($A53="","",VLOOKUP($A53,Tabla7[[#All],[NIF]:[Columna1]],3,FALSE))</f>
        <v/>
      </c>
      <c r="D53" s="109" t="str">
        <f>IF($A53="","",VLOOKUP($A53,Tabla7[[#All],[NIF]:[Columna1]],5,FALSE))</f>
        <v/>
      </c>
      <c r="E53" s="109" t="str">
        <f>IF($A53="","",VLOOKUP($A53,Tabla7[[#All],[NIF]:[Columna1]],8,FALSE))</f>
        <v/>
      </c>
      <c r="F53" s="109" t="str">
        <f>IF($A53="","",VLOOKUP($A53,Tabla7[[#All],[NIF]:[Columna1]],6,FALSE))</f>
        <v/>
      </c>
      <c r="G53" s="108" t="str">
        <f>IF($A53="","",VLOOKUP($A53,Tabla7[[#All],[NIF]:[Columna1]],7,FALSE))</f>
        <v/>
      </c>
      <c r="H53" s="109" t="str">
        <f>IF(Tabla75[[#This Row],[CAUSA VARIACIÓN]]="","","SI")</f>
        <v/>
      </c>
      <c r="I53" s="110"/>
      <c r="J53" s="110"/>
      <c r="K53" s="110"/>
      <c r="L53" s="115"/>
      <c r="M53" s="115"/>
      <c r="N53" s="115"/>
      <c r="O53" s="115"/>
      <c r="P53" s="157" t="str">
        <f t="shared" si="2"/>
        <v/>
      </c>
      <c r="Q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3" s="112"/>
      <c r="S53" s="113"/>
      <c r="T53" s="109" t="str">
        <f t="shared" si="3"/>
        <v/>
      </c>
      <c r="U53" s="176" t="str">
        <f>IF(Tabla75[[#This Row],[NIF]]="","",(Q53*(IF(S53&gt;1,0,S53*0.1))*('NO TOCAR'!$AB$4)*(T53/10)))</f>
        <v/>
      </c>
      <c r="V53" s="114"/>
      <c r="W53" s="115"/>
      <c r="X53" s="116"/>
      <c r="Y53" s="115"/>
      <c r="Z53" s="114"/>
      <c r="AA53" s="176" t="str">
        <f>IF(A53="","",SUM(IF(Y53&gt;1,1,Y53),IF(W53&gt;12,12,W53)*0.6)*(IF(S53&gt;1,0,S53))*'NO TOCAR'!$AB$4*(T53/100))</f>
        <v/>
      </c>
      <c r="AB53" s="178" t="str">
        <f>IF(Tabla75[[#This Row],[NIF]]="","",U:U+AA:AA)</f>
        <v/>
      </c>
      <c r="AC53" s="117"/>
      <c r="AD53" s="109" t="str">
        <f>IF(Tabla75[[#This Row],[NIF]]="","",ENTRADA!$P$19)</f>
        <v/>
      </c>
      <c r="AE53" s="109" t="str">
        <f>IF(Tabla75[[#This Row],[NIF]]="","",ENTRADA!$F$11)</f>
        <v/>
      </c>
      <c r="AF53" s="109" t="str">
        <f>IF(Tabla75[[#This Row],[NIF]]="","",ENTRADA!$F$9)</f>
        <v/>
      </c>
      <c r="AG53" s="108" t="str">
        <f>IF(Tabla75[[#This Row],[NIF]]="","",ENTRADA!$P$9)</f>
        <v/>
      </c>
    </row>
    <row r="54" spans="1:33" s="107" customFormat="1" ht="24.95" customHeight="1">
      <c r="A54" s="110"/>
      <c r="B54" s="108" t="str">
        <f>IF($A54="","",VLOOKUP($A54,Tabla7[[#All],[NIF]:[Columna1]],2,FALSE))</f>
        <v/>
      </c>
      <c r="C54" s="108" t="str">
        <f>IF($A54="","",VLOOKUP($A54,Tabla7[[#All],[NIF]:[Columna1]],3,FALSE))</f>
        <v/>
      </c>
      <c r="D54" s="109" t="str">
        <f>IF($A54="","",VLOOKUP($A54,Tabla7[[#All],[NIF]:[Columna1]],5,FALSE))</f>
        <v/>
      </c>
      <c r="E54" s="109" t="str">
        <f>IF($A54="","",VLOOKUP($A54,Tabla7[[#All],[NIF]:[Columna1]],8,FALSE))</f>
        <v/>
      </c>
      <c r="F54" s="109" t="str">
        <f>IF($A54="","",VLOOKUP($A54,Tabla7[[#All],[NIF]:[Columna1]],6,FALSE))</f>
        <v/>
      </c>
      <c r="G54" s="108" t="str">
        <f>IF($A54="","",VLOOKUP($A54,Tabla7[[#All],[NIF]:[Columna1]],7,FALSE))</f>
        <v/>
      </c>
      <c r="H54" s="109" t="str">
        <f>IF(Tabla75[[#This Row],[CAUSA VARIACIÓN]]="","","SI")</f>
        <v/>
      </c>
      <c r="I54" s="110"/>
      <c r="J54" s="110"/>
      <c r="K54" s="110"/>
      <c r="L54" s="115"/>
      <c r="M54" s="160"/>
      <c r="N54" s="115"/>
      <c r="O54" s="115"/>
      <c r="P54" s="157" t="str">
        <f t="shared" si="2"/>
        <v/>
      </c>
      <c r="Q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4" s="112"/>
      <c r="S54" s="113"/>
      <c r="T54" s="109" t="str">
        <f t="shared" si="3"/>
        <v/>
      </c>
      <c r="U54" s="176" t="str">
        <f>IF(Tabla75[[#This Row],[NIF]]="","",(Q54*(IF(S54&gt;1,0,S54*0.1))*('NO TOCAR'!$AB$4)*(T54/10)))</f>
        <v/>
      </c>
      <c r="V54" s="114"/>
      <c r="W54" s="115"/>
      <c r="X54" s="116"/>
      <c r="Y54" s="115"/>
      <c r="Z54" s="114"/>
      <c r="AA54" s="176" t="str">
        <f>IF(A54="","",SUM(IF(Y54&gt;1,1,Y54),IF(W54&gt;12,12,W54)*0.6)*(IF(S54&gt;1,0,S54))*'NO TOCAR'!$AB$4*(T54/100))</f>
        <v/>
      </c>
      <c r="AB54" s="178" t="str">
        <f>IF(Tabla75[[#This Row],[NIF]]="","",U:U+AA:AA)</f>
        <v/>
      </c>
      <c r="AC54" s="117"/>
      <c r="AD54" s="109" t="str">
        <f>IF(Tabla75[[#This Row],[NIF]]="","",ENTRADA!$P$19)</f>
        <v/>
      </c>
      <c r="AE54" s="109" t="str">
        <f>IF(Tabla75[[#This Row],[NIF]]="","",ENTRADA!$F$11)</f>
        <v/>
      </c>
      <c r="AF54" s="109" t="str">
        <f>IF(Tabla75[[#This Row],[NIF]]="","",ENTRADA!$F$9)</f>
        <v/>
      </c>
      <c r="AG54" s="108" t="str">
        <f>IF(Tabla75[[#This Row],[NIF]]="","",ENTRADA!$P$9)</f>
        <v/>
      </c>
    </row>
    <row r="55" spans="1:33" s="107" customFormat="1" ht="24.95" customHeight="1">
      <c r="A55" s="110"/>
      <c r="B55" s="108" t="str">
        <f>IF($A55="","",VLOOKUP($A55,Tabla7[[#All],[NIF]:[Columna1]],2,FALSE))</f>
        <v/>
      </c>
      <c r="C55" s="108" t="str">
        <f>IF($A55="","",VLOOKUP($A55,Tabla7[[#All],[NIF]:[Columna1]],3,FALSE))</f>
        <v/>
      </c>
      <c r="D55" s="109" t="str">
        <f>IF($A55="","",VLOOKUP($A55,Tabla7[[#All],[NIF]:[Columna1]],5,FALSE))</f>
        <v/>
      </c>
      <c r="E55" s="109" t="str">
        <f>IF($A55="","",VLOOKUP($A55,Tabla7[[#All],[NIF]:[Columna1]],8,FALSE))</f>
        <v/>
      </c>
      <c r="F55" s="109" t="str">
        <f>IF($A55="","",VLOOKUP($A55,Tabla7[[#All],[NIF]:[Columna1]],6,FALSE))</f>
        <v/>
      </c>
      <c r="G55" s="108" t="str">
        <f>IF($A55="","",VLOOKUP($A55,Tabla7[[#All],[NIF]:[Columna1]],7,FALSE))</f>
        <v/>
      </c>
      <c r="H55" s="109" t="str">
        <f>IF(Tabla75[[#This Row],[CAUSA VARIACIÓN]]="","","SI")</f>
        <v/>
      </c>
      <c r="I55" s="110"/>
      <c r="J55" s="110"/>
      <c r="K55" s="110"/>
      <c r="L55" s="115"/>
      <c r="M55" s="160"/>
      <c r="N55" s="115"/>
      <c r="O55" s="115"/>
      <c r="P55" s="157" t="str">
        <f t="shared" si="2"/>
        <v/>
      </c>
      <c r="Q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5" s="112"/>
      <c r="S55" s="113"/>
      <c r="T55" s="109" t="str">
        <f t="shared" si="3"/>
        <v/>
      </c>
      <c r="U55" s="176" t="str">
        <f>IF(Tabla75[[#This Row],[NIF]]="","",(Q55*(IF(S55&gt;1,0,S55*0.1))*('NO TOCAR'!$AB$4)*(T55/10)))</f>
        <v/>
      </c>
      <c r="V55" s="114"/>
      <c r="W55" s="115"/>
      <c r="X55" s="116"/>
      <c r="Y55" s="115"/>
      <c r="Z55" s="114"/>
      <c r="AA55" s="176" t="str">
        <f>IF(A55="","",SUM(IF(Y55&gt;1,1,Y55),IF(W55&gt;12,12,W55)*0.6)*(IF(S55&gt;1,0,S55))*'NO TOCAR'!$AB$4*(T55/100))</f>
        <v/>
      </c>
      <c r="AB55" s="178" t="str">
        <f>IF(Tabla75[[#This Row],[NIF]]="","",U:U+AA:AA)</f>
        <v/>
      </c>
      <c r="AC55" s="117"/>
      <c r="AD55" s="109" t="str">
        <f>IF(Tabla75[[#This Row],[NIF]]="","",ENTRADA!$P$19)</f>
        <v/>
      </c>
      <c r="AE55" s="109" t="str">
        <f>IF(Tabla75[[#This Row],[NIF]]="","",ENTRADA!$F$11)</f>
        <v/>
      </c>
      <c r="AF55" s="109" t="str">
        <f>IF(Tabla75[[#This Row],[NIF]]="","",ENTRADA!$F$9)</f>
        <v/>
      </c>
      <c r="AG55" s="108" t="str">
        <f>IF(Tabla75[[#This Row],[NIF]]="","",ENTRADA!$P$9)</f>
        <v/>
      </c>
    </row>
    <row r="56" spans="1:33" s="107" customFormat="1" ht="24.95" customHeight="1">
      <c r="A56" s="110"/>
      <c r="B56" s="108" t="str">
        <f>IF($A56="","",VLOOKUP($A56,Tabla7[[#All],[NIF]:[Columna1]],2,FALSE))</f>
        <v/>
      </c>
      <c r="C56" s="108" t="str">
        <f>IF($A56="","",VLOOKUP($A56,Tabla7[[#All],[NIF]:[Columna1]],3,FALSE))</f>
        <v/>
      </c>
      <c r="D56" s="109" t="str">
        <f>IF($A56="","",VLOOKUP($A56,Tabla7[[#All],[NIF]:[Columna1]],5,FALSE))</f>
        <v/>
      </c>
      <c r="E56" s="109" t="str">
        <f>IF($A56="","",VLOOKUP($A56,Tabla7[[#All],[NIF]:[Columna1]],8,FALSE))</f>
        <v/>
      </c>
      <c r="F56" s="109" t="str">
        <f>IF($A56="","",VLOOKUP($A56,Tabla7[[#All],[NIF]:[Columna1]],6,FALSE))</f>
        <v/>
      </c>
      <c r="G56" s="108" t="str">
        <f>IF($A56="","",VLOOKUP($A56,Tabla7[[#All],[NIF]:[Columna1]],7,FALSE))</f>
        <v/>
      </c>
      <c r="H56" s="109" t="str">
        <f>IF(Tabla75[[#This Row],[CAUSA VARIACIÓN]]="","","SI")</f>
        <v/>
      </c>
      <c r="I56" s="110"/>
      <c r="J56" s="110"/>
      <c r="K56" s="110"/>
      <c r="L56" s="115"/>
      <c r="M56" s="115"/>
      <c r="N56" s="115"/>
      <c r="O56" s="115"/>
      <c r="P56" s="157" t="str">
        <f t="shared" si="2"/>
        <v/>
      </c>
      <c r="Q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6" s="112"/>
      <c r="S56" s="113"/>
      <c r="T56" s="109" t="str">
        <f t="shared" si="3"/>
        <v/>
      </c>
      <c r="U56" s="176" t="str">
        <f>IF(Tabla75[[#This Row],[NIF]]="","",(Q56*(IF(S56&gt;1,0,S56*0.1))*('NO TOCAR'!$AB$4)*(T56/10)))</f>
        <v/>
      </c>
      <c r="V56" s="114"/>
      <c r="W56" s="115"/>
      <c r="X56" s="116"/>
      <c r="Y56" s="115"/>
      <c r="Z56" s="114"/>
      <c r="AA56" s="176" t="str">
        <f>IF(A56="","",SUM(IF(Y56&gt;1,1,Y56),IF(W56&gt;12,12,W56)*0.6)*(IF(S56&gt;1,0,S56))*'NO TOCAR'!$AB$4*(T56/100))</f>
        <v/>
      </c>
      <c r="AB56" s="178" t="str">
        <f>IF(Tabla75[[#This Row],[NIF]]="","",U:U+AA:AA)</f>
        <v/>
      </c>
      <c r="AC56" s="117"/>
      <c r="AD56" s="109" t="str">
        <f>IF(Tabla75[[#This Row],[NIF]]="","",ENTRADA!$P$19)</f>
        <v/>
      </c>
      <c r="AE56" s="109" t="str">
        <f>IF(Tabla75[[#This Row],[NIF]]="","",ENTRADA!$F$11)</f>
        <v/>
      </c>
      <c r="AF56" s="109" t="str">
        <f>IF(Tabla75[[#This Row],[NIF]]="","",ENTRADA!$F$9)</f>
        <v/>
      </c>
      <c r="AG56" s="108" t="str">
        <f>IF(Tabla75[[#This Row],[NIF]]="","",ENTRADA!$P$9)</f>
        <v/>
      </c>
    </row>
    <row r="57" spans="1:33" s="107" customFormat="1" ht="24.95" customHeight="1">
      <c r="A57" s="110"/>
      <c r="B57" s="108" t="str">
        <f>IF($A57="","",VLOOKUP($A57,Tabla7[[#All],[NIF]:[Columna1]],2,FALSE))</f>
        <v/>
      </c>
      <c r="C57" s="108" t="str">
        <f>IF($A57="","",VLOOKUP($A57,Tabla7[[#All],[NIF]:[Columna1]],3,FALSE))</f>
        <v/>
      </c>
      <c r="D57" s="109" t="str">
        <f>IF($A57="","",VLOOKUP($A57,Tabla7[[#All],[NIF]:[Columna1]],5,FALSE))</f>
        <v/>
      </c>
      <c r="E57" s="109" t="str">
        <f>IF($A57="","",VLOOKUP($A57,Tabla7[[#All],[NIF]:[Columna1]],8,FALSE))</f>
        <v/>
      </c>
      <c r="F57" s="109" t="str">
        <f>IF($A57="","",VLOOKUP($A57,Tabla7[[#All],[NIF]:[Columna1]],6,FALSE))</f>
        <v/>
      </c>
      <c r="G57" s="108" t="str">
        <f>IF($A57="","",VLOOKUP($A57,Tabla7[[#All],[NIF]:[Columna1]],7,FALSE))</f>
        <v/>
      </c>
      <c r="H57" s="109" t="str">
        <f>IF(Tabla75[[#This Row],[CAUSA VARIACIÓN]]="","","SI")</f>
        <v/>
      </c>
      <c r="I57" s="110"/>
      <c r="J57" s="110"/>
      <c r="K57" s="110"/>
      <c r="L57" s="115"/>
      <c r="M57" s="115"/>
      <c r="N57" s="115"/>
      <c r="O57" s="115"/>
      <c r="P57" s="157" t="str">
        <f t="shared" si="2"/>
        <v/>
      </c>
      <c r="Q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7" s="112"/>
      <c r="S57" s="113"/>
      <c r="T57" s="109" t="str">
        <f t="shared" si="3"/>
        <v/>
      </c>
      <c r="U57" s="176" t="str">
        <f>IF(Tabla75[[#This Row],[NIF]]="","",(Q57*(IF(S57&gt;1,0,S57*0.1))*('NO TOCAR'!$AB$4)*(T57/10)))</f>
        <v/>
      </c>
      <c r="V57" s="114"/>
      <c r="W57" s="115"/>
      <c r="X57" s="116"/>
      <c r="Y57" s="115"/>
      <c r="Z57" s="114"/>
      <c r="AA57" s="176" t="str">
        <f>IF(A57="","",SUM(IF(Y57&gt;1,1,Y57),IF(W57&gt;12,12,W57)*0.6)*(IF(S57&gt;1,0,S57))*'NO TOCAR'!$AB$4*(T57/100))</f>
        <v/>
      </c>
      <c r="AB57" s="178" t="str">
        <f>IF(Tabla75[[#This Row],[NIF]]="","",U:U+AA:AA)</f>
        <v/>
      </c>
      <c r="AC57" s="117"/>
      <c r="AD57" s="109" t="str">
        <f>IF(Tabla75[[#This Row],[NIF]]="","",ENTRADA!$P$19)</f>
        <v/>
      </c>
      <c r="AE57" s="109" t="str">
        <f>IF(Tabla75[[#This Row],[NIF]]="","",ENTRADA!$F$11)</f>
        <v/>
      </c>
      <c r="AF57" s="109" t="str">
        <f>IF(Tabla75[[#This Row],[NIF]]="","",ENTRADA!$F$9)</f>
        <v/>
      </c>
      <c r="AG57" s="108" t="str">
        <f>IF(Tabla75[[#This Row],[NIF]]="","",ENTRADA!$P$9)</f>
        <v/>
      </c>
    </row>
    <row r="58" spans="1:33" s="107" customFormat="1" ht="24.95" customHeight="1">
      <c r="A58" s="110"/>
      <c r="B58" s="108" t="str">
        <f>IF($A58="","",VLOOKUP($A58,Tabla7[[#All],[NIF]:[Columna1]],2,FALSE))</f>
        <v/>
      </c>
      <c r="C58" s="108" t="str">
        <f>IF($A58="","",VLOOKUP($A58,Tabla7[[#All],[NIF]:[Columna1]],3,FALSE))</f>
        <v/>
      </c>
      <c r="D58" s="109" t="str">
        <f>IF($A58="","",VLOOKUP($A58,Tabla7[[#All],[NIF]:[Columna1]],5,FALSE))</f>
        <v/>
      </c>
      <c r="E58" s="109" t="str">
        <f>IF($A58="","",VLOOKUP($A58,Tabla7[[#All],[NIF]:[Columna1]],8,FALSE))</f>
        <v/>
      </c>
      <c r="F58" s="109" t="str">
        <f>IF($A58="","",VLOOKUP($A58,Tabla7[[#All],[NIF]:[Columna1]],6,FALSE))</f>
        <v/>
      </c>
      <c r="G58" s="108" t="str">
        <f>IF($A58="","",VLOOKUP($A58,Tabla7[[#All],[NIF]:[Columna1]],7,FALSE))</f>
        <v/>
      </c>
      <c r="H58" s="109" t="str">
        <f>IF(Tabla75[[#This Row],[CAUSA VARIACIÓN]]="","","SI")</f>
        <v/>
      </c>
      <c r="I58" s="110"/>
      <c r="J58" s="110"/>
      <c r="K58" s="110"/>
      <c r="L58" s="115"/>
      <c r="M58" s="115"/>
      <c r="N58" s="115"/>
      <c r="O58" s="115"/>
      <c r="P58" s="157" t="str">
        <f t="shared" si="2"/>
        <v/>
      </c>
      <c r="Q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8" s="112"/>
      <c r="S58" s="113"/>
      <c r="T58" s="109" t="str">
        <f t="shared" si="3"/>
        <v/>
      </c>
      <c r="U58" s="176" t="str">
        <f>IF(Tabla75[[#This Row],[NIF]]="","",(Q58*(IF(S58&gt;1,0,S58*0.1))*('NO TOCAR'!$AB$4)*(T58/10)))</f>
        <v/>
      </c>
      <c r="V58" s="114"/>
      <c r="W58" s="115"/>
      <c r="X58" s="116"/>
      <c r="Y58" s="115"/>
      <c r="Z58" s="114"/>
      <c r="AA58" s="176" t="str">
        <f>IF(A58="","",SUM(IF(Y58&gt;1,1,Y58),IF(W58&gt;12,12,W58)*0.6)*(IF(S58&gt;1,0,S58))*'NO TOCAR'!$AB$4*(T58/100))</f>
        <v/>
      </c>
      <c r="AB58" s="178" t="str">
        <f>IF(Tabla75[[#This Row],[NIF]]="","",U:U+AA:AA)</f>
        <v/>
      </c>
      <c r="AC58" s="117"/>
      <c r="AD58" s="109" t="str">
        <f>IF(Tabla75[[#This Row],[NIF]]="","",ENTRADA!$P$19)</f>
        <v/>
      </c>
      <c r="AE58" s="109" t="str">
        <f>IF(Tabla75[[#This Row],[NIF]]="","",ENTRADA!$F$11)</f>
        <v/>
      </c>
      <c r="AF58" s="109" t="str">
        <f>IF(Tabla75[[#This Row],[NIF]]="","",ENTRADA!$F$9)</f>
        <v/>
      </c>
      <c r="AG58" s="108" t="str">
        <f>IF(Tabla75[[#This Row],[NIF]]="","",ENTRADA!$P$9)</f>
        <v/>
      </c>
    </row>
    <row r="59" spans="1:33" s="107" customFormat="1" ht="24.95" customHeight="1">
      <c r="A59" s="110"/>
      <c r="B59" s="108" t="str">
        <f>IF($A59="","",VLOOKUP($A59,Tabla7[[#All],[NIF]:[Columna1]],2,FALSE))</f>
        <v/>
      </c>
      <c r="C59" s="108" t="str">
        <f>IF($A59="","",VLOOKUP($A59,Tabla7[[#All],[NIF]:[Columna1]],3,FALSE))</f>
        <v/>
      </c>
      <c r="D59" s="109" t="str">
        <f>IF($A59="","",VLOOKUP($A59,Tabla7[[#All],[NIF]:[Columna1]],5,FALSE))</f>
        <v/>
      </c>
      <c r="E59" s="109" t="str">
        <f>IF($A59="","",VLOOKUP($A59,Tabla7[[#All],[NIF]:[Columna1]],8,FALSE))</f>
        <v/>
      </c>
      <c r="F59" s="109" t="str">
        <f>IF($A59="","",VLOOKUP($A59,Tabla7[[#All],[NIF]:[Columna1]],6,FALSE))</f>
        <v/>
      </c>
      <c r="G59" s="108" t="str">
        <f>IF($A59="","",VLOOKUP($A59,Tabla7[[#All],[NIF]:[Columna1]],7,FALSE))</f>
        <v/>
      </c>
      <c r="H59" s="109" t="str">
        <f>IF(Tabla75[[#This Row],[CAUSA VARIACIÓN]]="","","SI")</f>
        <v/>
      </c>
      <c r="I59" s="110"/>
      <c r="J59" s="110"/>
      <c r="K59" s="110"/>
      <c r="L59" s="115"/>
      <c r="M59" s="115"/>
      <c r="N59" s="115"/>
      <c r="O59" s="115"/>
      <c r="P59" s="157" t="str">
        <f t="shared" si="2"/>
        <v/>
      </c>
      <c r="Q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59" s="112"/>
      <c r="S59" s="113"/>
      <c r="T59" s="109" t="str">
        <f t="shared" si="3"/>
        <v/>
      </c>
      <c r="U59" s="176" t="str">
        <f>IF(Tabla75[[#This Row],[NIF]]="","",(Q59*(IF(S59&gt;1,0,S59*0.1))*('NO TOCAR'!$AB$4)*(T59/10)))</f>
        <v/>
      </c>
      <c r="V59" s="114"/>
      <c r="W59" s="115"/>
      <c r="X59" s="116"/>
      <c r="Y59" s="115"/>
      <c r="Z59" s="114"/>
      <c r="AA59" s="176" t="str">
        <f>IF(A59="","",SUM(IF(Y59&gt;1,1,Y59),IF(W59&gt;12,12,W59)*0.6)*(IF(S59&gt;1,0,S59))*'NO TOCAR'!$AB$4*(T59/100))</f>
        <v/>
      </c>
      <c r="AB59" s="178" t="str">
        <f>IF(Tabla75[[#This Row],[NIF]]="","",U:U+AA:AA)</f>
        <v/>
      </c>
      <c r="AC59" s="117"/>
      <c r="AD59" s="109" t="str">
        <f>IF(Tabla75[[#This Row],[NIF]]="","",ENTRADA!$P$19)</f>
        <v/>
      </c>
      <c r="AE59" s="109" t="str">
        <f>IF(Tabla75[[#This Row],[NIF]]="","",ENTRADA!$F$11)</f>
        <v/>
      </c>
      <c r="AF59" s="109" t="str">
        <f>IF(Tabla75[[#This Row],[NIF]]="","",ENTRADA!$F$9)</f>
        <v/>
      </c>
      <c r="AG59" s="108" t="str">
        <f>IF(Tabla75[[#This Row],[NIF]]="","",ENTRADA!$P$9)</f>
        <v/>
      </c>
    </row>
    <row r="60" spans="1:33" s="107" customFormat="1" ht="24.95" customHeight="1">
      <c r="A60" s="110"/>
      <c r="B60" s="108" t="str">
        <f>IF($A60="","",VLOOKUP($A60,Tabla7[[#All],[NIF]:[Columna1]],2,FALSE))</f>
        <v/>
      </c>
      <c r="C60" s="108" t="str">
        <f>IF($A60="","",VLOOKUP($A60,Tabla7[[#All],[NIF]:[Columna1]],3,FALSE))</f>
        <v/>
      </c>
      <c r="D60" s="109" t="str">
        <f>IF($A60="","",VLOOKUP($A60,Tabla7[[#All],[NIF]:[Columna1]],5,FALSE))</f>
        <v/>
      </c>
      <c r="E60" s="109" t="str">
        <f>IF($A60="","",VLOOKUP($A60,Tabla7[[#All],[NIF]:[Columna1]],8,FALSE))</f>
        <v/>
      </c>
      <c r="F60" s="109" t="str">
        <f>IF($A60="","",VLOOKUP($A60,Tabla7[[#All],[NIF]:[Columna1]],6,FALSE))</f>
        <v/>
      </c>
      <c r="G60" s="108" t="str">
        <f>IF($A60="","",VLOOKUP($A60,Tabla7[[#All],[NIF]:[Columna1]],7,FALSE))</f>
        <v/>
      </c>
      <c r="H60" s="109" t="str">
        <f>IF(Tabla75[[#This Row],[CAUSA VARIACIÓN]]="","","SI")</f>
        <v/>
      </c>
      <c r="I60" s="110"/>
      <c r="J60" s="110"/>
      <c r="K60" s="110"/>
      <c r="L60" s="115"/>
      <c r="M60" s="160"/>
      <c r="N60" s="115"/>
      <c r="O60" s="115"/>
      <c r="P60" s="157" t="str">
        <f t="shared" si="2"/>
        <v/>
      </c>
      <c r="Q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0" s="112"/>
      <c r="S60" s="113"/>
      <c r="T60" s="109" t="str">
        <f t="shared" si="3"/>
        <v/>
      </c>
      <c r="U60" s="176" t="str">
        <f>IF(Tabla75[[#This Row],[NIF]]="","",(Q60*(IF(S60&gt;1,0,S60*0.1))*('NO TOCAR'!$AB$4)*(T60/10)))</f>
        <v/>
      </c>
      <c r="V60" s="114"/>
      <c r="W60" s="115"/>
      <c r="X60" s="116"/>
      <c r="Y60" s="115"/>
      <c r="Z60" s="114"/>
      <c r="AA60" s="176" t="str">
        <f>IF(A60="","",SUM(IF(Y60&gt;1,1,Y60),IF(W60&gt;12,12,W60)*0.6)*(IF(S60&gt;1,0,S60))*'NO TOCAR'!$AB$4*(T60/100))</f>
        <v/>
      </c>
      <c r="AB60" s="178" t="str">
        <f>IF(Tabla75[[#This Row],[NIF]]="","",U:U+AA:AA)</f>
        <v/>
      </c>
      <c r="AC60" s="117"/>
      <c r="AD60" s="109" t="str">
        <f>IF(Tabla75[[#This Row],[NIF]]="","",ENTRADA!$P$19)</f>
        <v/>
      </c>
      <c r="AE60" s="109" t="str">
        <f>IF(Tabla75[[#This Row],[NIF]]="","",ENTRADA!$F$11)</f>
        <v/>
      </c>
      <c r="AF60" s="109" t="str">
        <f>IF(Tabla75[[#This Row],[NIF]]="","",ENTRADA!$F$9)</f>
        <v/>
      </c>
      <c r="AG60" s="108" t="str">
        <f>IF(Tabla75[[#This Row],[NIF]]="","",ENTRADA!$P$9)</f>
        <v/>
      </c>
    </row>
    <row r="61" spans="1:33" s="107" customFormat="1" ht="24.95" customHeight="1">
      <c r="A61" s="110"/>
      <c r="B61" s="108" t="str">
        <f>IF($A61="","",VLOOKUP($A61,Tabla7[[#All],[NIF]:[Columna1]],2,FALSE))</f>
        <v/>
      </c>
      <c r="C61" s="108" t="str">
        <f>IF($A61="","",VLOOKUP($A61,Tabla7[[#All],[NIF]:[Columna1]],3,FALSE))</f>
        <v/>
      </c>
      <c r="D61" s="109" t="str">
        <f>IF($A61="","",VLOOKUP($A61,Tabla7[[#All],[NIF]:[Columna1]],5,FALSE))</f>
        <v/>
      </c>
      <c r="E61" s="109" t="str">
        <f>IF($A61="","",VLOOKUP($A61,Tabla7[[#All],[NIF]:[Columna1]],8,FALSE))</f>
        <v/>
      </c>
      <c r="F61" s="109" t="str">
        <f>IF($A61="","",VLOOKUP($A61,Tabla7[[#All],[NIF]:[Columna1]],6,FALSE))</f>
        <v/>
      </c>
      <c r="G61" s="108" t="str">
        <f>IF($A61="","",VLOOKUP($A61,Tabla7[[#All],[NIF]:[Columna1]],7,FALSE))</f>
        <v/>
      </c>
      <c r="H61" s="109" t="str">
        <f>IF(Tabla75[[#This Row],[CAUSA VARIACIÓN]]="","","SI")</f>
        <v/>
      </c>
      <c r="I61" s="110"/>
      <c r="J61" s="110"/>
      <c r="K61" s="110"/>
      <c r="L61" s="115"/>
      <c r="M61" s="115"/>
      <c r="N61" s="115"/>
      <c r="O61" s="115"/>
      <c r="P61" s="157" t="str">
        <f t="shared" si="2"/>
        <v/>
      </c>
      <c r="Q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1" s="112"/>
      <c r="S61" s="113"/>
      <c r="T61" s="109" t="str">
        <f t="shared" si="3"/>
        <v/>
      </c>
      <c r="U61" s="176" t="str">
        <f>IF(Tabla75[[#This Row],[NIF]]="","",(Q61*(IF(S61&gt;1,0,S61*0.1))*('NO TOCAR'!$AB$4)*(T61/10)))</f>
        <v/>
      </c>
      <c r="V61" s="114"/>
      <c r="W61" s="115"/>
      <c r="X61" s="116"/>
      <c r="Y61" s="115"/>
      <c r="Z61" s="114"/>
      <c r="AA61" s="176" t="str">
        <f>IF(A61="","",SUM(IF(Y61&gt;1,1,Y61),IF(W61&gt;12,12,W61)*0.6)*(IF(S61&gt;1,0,S61))*'NO TOCAR'!$AB$4*(T61/100))</f>
        <v/>
      </c>
      <c r="AB61" s="178" t="str">
        <f>IF(Tabla75[[#This Row],[NIF]]="","",U:U+AA:AA)</f>
        <v/>
      </c>
      <c r="AC61" s="117"/>
      <c r="AD61" s="109" t="str">
        <f>IF(Tabla75[[#This Row],[NIF]]="","",ENTRADA!$P$19)</f>
        <v/>
      </c>
      <c r="AE61" s="109" t="str">
        <f>IF(Tabla75[[#This Row],[NIF]]="","",ENTRADA!$F$11)</f>
        <v/>
      </c>
      <c r="AF61" s="109" t="str">
        <f>IF(Tabla75[[#This Row],[NIF]]="","",ENTRADA!$F$9)</f>
        <v/>
      </c>
      <c r="AG61" s="108" t="str">
        <f>IF(Tabla75[[#This Row],[NIF]]="","",ENTRADA!$P$9)</f>
        <v/>
      </c>
    </row>
    <row r="62" spans="1:33" s="107" customFormat="1" ht="24.95" customHeight="1">
      <c r="A62" s="110"/>
      <c r="B62" s="108" t="str">
        <f>IF($A62="","",VLOOKUP($A62,Tabla7[[#All],[NIF]:[Columna1]],2,FALSE))</f>
        <v/>
      </c>
      <c r="C62" s="108" t="str">
        <f>IF($A62="","",VLOOKUP($A62,Tabla7[[#All],[NIF]:[Columna1]],3,FALSE))</f>
        <v/>
      </c>
      <c r="D62" s="109" t="str">
        <f>IF($A62="","",VLOOKUP($A62,Tabla7[[#All],[NIF]:[Columna1]],5,FALSE))</f>
        <v/>
      </c>
      <c r="E62" s="109" t="str">
        <f>IF($A62="","",VLOOKUP($A62,Tabla7[[#All],[NIF]:[Columna1]],8,FALSE))</f>
        <v/>
      </c>
      <c r="F62" s="109" t="str">
        <f>IF($A62="","",VLOOKUP($A62,Tabla7[[#All],[NIF]:[Columna1]],6,FALSE))</f>
        <v/>
      </c>
      <c r="G62" s="108" t="str">
        <f>IF($A62="","",VLOOKUP($A62,Tabla7[[#All],[NIF]:[Columna1]],7,FALSE))</f>
        <v/>
      </c>
      <c r="H62" s="109" t="str">
        <f>IF(Tabla75[[#This Row],[CAUSA VARIACIÓN]]="","","SI")</f>
        <v/>
      </c>
      <c r="I62" s="110"/>
      <c r="J62" s="110"/>
      <c r="K62" s="110"/>
      <c r="L62" s="115"/>
      <c r="M62" s="115"/>
      <c r="N62" s="115"/>
      <c r="O62" s="115"/>
      <c r="P62" s="157" t="str">
        <f t="shared" si="2"/>
        <v/>
      </c>
      <c r="Q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2" s="112"/>
      <c r="S62" s="113"/>
      <c r="T62" s="109" t="str">
        <f t="shared" si="3"/>
        <v/>
      </c>
      <c r="U62" s="176" t="str">
        <f>IF(Tabla75[[#This Row],[NIF]]="","",(Q62*(IF(S62&gt;1,0,S62*0.1))*('NO TOCAR'!$AB$4)*(T62/10)))</f>
        <v/>
      </c>
      <c r="V62" s="114"/>
      <c r="W62" s="115"/>
      <c r="X62" s="116"/>
      <c r="Y62" s="115"/>
      <c r="Z62" s="114"/>
      <c r="AA62" s="176" t="str">
        <f>IF(A62="","",SUM(IF(Y62&gt;1,1,Y62),IF(W62&gt;12,12,W62)*0.6)*(IF(S62&gt;1,0,S62))*'NO TOCAR'!$AB$4*(T62/100))</f>
        <v/>
      </c>
      <c r="AB62" s="178" t="str">
        <f>IF(Tabla75[[#This Row],[NIF]]="","",U:U+AA:AA)</f>
        <v/>
      </c>
      <c r="AC62" s="117"/>
      <c r="AD62" s="109" t="str">
        <f>IF(Tabla75[[#This Row],[NIF]]="","",ENTRADA!$P$19)</f>
        <v/>
      </c>
      <c r="AE62" s="109" t="str">
        <f>IF(Tabla75[[#This Row],[NIF]]="","",ENTRADA!$F$11)</f>
        <v/>
      </c>
      <c r="AF62" s="109" t="str">
        <f>IF(Tabla75[[#This Row],[NIF]]="","",ENTRADA!$F$9)</f>
        <v/>
      </c>
      <c r="AG62" s="108" t="str">
        <f>IF(Tabla75[[#This Row],[NIF]]="","",ENTRADA!$P$9)</f>
        <v/>
      </c>
    </row>
    <row r="63" spans="1:33" s="107" customFormat="1" ht="24.95" customHeight="1">
      <c r="A63" s="110"/>
      <c r="B63" s="108" t="str">
        <f>IF($A63="","",VLOOKUP($A63,Tabla7[[#All],[NIF]:[Columna1]],2,FALSE))</f>
        <v/>
      </c>
      <c r="C63" s="108" t="str">
        <f>IF($A63="","",VLOOKUP($A63,Tabla7[[#All],[NIF]:[Columna1]],3,FALSE))</f>
        <v/>
      </c>
      <c r="D63" s="109" t="str">
        <f>IF($A63="","",VLOOKUP($A63,Tabla7[[#All],[NIF]:[Columna1]],5,FALSE))</f>
        <v/>
      </c>
      <c r="E63" s="109" t="str">
        <f>IF($A63="","",VLOOKUP($A63,Tabla7[[#All],[NIF]:[Columna1]],8,FALSE))</f>
        <v/>
      </c>
      <c r="F63" s="109" t="str">
        <f>IF($A63="","",VLOOKUP($A63,Tabla7[[#All],[NIF]:[Columna1]],6,FALSE))</f>
        <v/>
      </c>
      <c r="G63" s="108" t="str">
        <f>IF($A63="","",VLOOKUP($A63,Tabla7[[#All],[NIF]:[Columna1]],7,FALSE))</f>
        <v/>
      </c>
      <c r="H63" s="118" t="str">
        <f>IF(Tabla75[[#This Row],[CAUSA VARIACIÓN]]="","","SI")</f>
        <v/>
      </c>
      <c r="I63" s="110"/>
      <c r="J63" s="110"/>
      <c r="K63" s="110"/>
      <c r="L63" s="115"/>
      <c r="M63" s="160"/>
      <c r="N63" s="115"/>
      <c r="O63" s="115"/>
      <c r="P63" s="157" t="str">
        <f t="shared" si="2"/>
        <v/>
      </c>
      <c r="Q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3" s="112"/>
      <c r="S63" s="113"/>
      <c r="T63" s="109" t="str">
        <f t="shared" si="3"/>
        <v/>
      </c>
      <c r="U63" s="176" t="str">
        <f>IF(Tabla75[[#This Row],[NIF]]="","",(Q63*(IF(S63&gt;1,0,S63*0.1))*('NO TOCAR'!$AB$4)*(T63/10)))</f>
        <v/>
      </c>
      <c r="V63" s="114"/>
      <c r="W63" s="115"/>
      <c r="X63" s="116"/>
      <c r="Y63" s="115"/>
      <c r="Z63" s="114"/>
      <c r="AA63" s="176" t="str">
        <f>IF(A63="","",SUM(IF(Y63&gt;1,1,Y63),IF(W63&gt;12,12,W63)*0.6)*(IF(S63&gt;1,0,S63))*'NO TOCAR'!$AB$4*(T63/100))</f>
        <v/>
      </c>
      <c r="AB63" s="178" t="str">
        <f>IF(Tabla75[[#This Row],[NIF]]="","",U:U+AA:AA)</f>
        <v/>
      </c>
      <c r="AC63" s="117"/>
      <c r="AD63" s="109" t="str">
        <f>IF(Tabla75[[#This Row],[NIF]]="","",ENTRADA!$P$19)</f>
        <v/>
      </c>
      <c r="AE63" s="109" t="str">
        <f>IF(Tabla75[[#This Row],[NIF]]="","",ENTRADA!$F$11)</f>
        <v/>
      </c>
      <c r="AF63" s="109" t="str">
        <f>IF(Tabla75[[#This Row],[NIF]]="","",ENTRADA!$F$9)</f>
        <v/>
      </c>
      <c r="AG63" s="108" t="str">
        <f>IF(Tabla75[[#This Row],[NIF]]="","",ENTRADA!$P$9)</f>
        <v/>
      </c>
    </row>
    <row r="64" spans="1:33" s="107" customFormat="1" ht="24.95" customHeight="1">
      <c r="A64" s="110"/>
      <c r="B64" s="108" t="str">
        <f>IF($A64="","",VLOOKUP($A64,Tabla7[[#All],[NIF]:[Columna1]],2,FALSE))</f>
        <v/>
      </c>
      <c r="C64" s="108" t="str">
        <f>IF($A64="","",VLOOKUP($A64,Tabla7[[#All],[NIF]:[Columna1]],3,FALSE))</f>
        <v/>
      </c>
      <c r="D64" s="109" t="str">
        <f>IF($A64="","",VLOOKUP($A64,Tabla7[[#All],[NIF]:[Columna1]],5,FALSE))</f>
        <v/>
      </c>
      <c r="E64" s="109" t="str">
        <f>IF($A64="","",VLOOKUP($A64,Tabla7[[#All],[NIF]:[Columna1]],8,FALSE))</f>
        <v/>
      </c>
      <c r="F64" s="109" t="str">
        <f>IF($A64="","",VLOOKUP($A64,Tabla7[[#All],[NIF]:[Columna1]],6,FALSE))</f>
        <v/>
      </c>
      <c r="G64" s="108" t="str">
        <f>IF($A64="","",VLOOKUP($A64,Tabla7[[#All],[NIF]:[Columna1]],7,FALSE))</f>
        <v/>
      </c>
      <c r="H64" s="109" t="str">
        <f>IF(Tabla75[[#This Row],[CAUSA VARIACIÓN]]="","","SI")</f>
        <v/>
      </c>
      <c r="I64" s="110"/>
      <c r="J64" s="110"/>
      <c r="K64" s="110"/>
      <c r="L64" s="115"/>
      <c r="M64" s="115"/>
      <c r="N64" s="115"/>
      <c r="O64" s="115"/>
      <c r="P64" s="157" t="str">
        <f t="shared" si="2"/>
        <v/>
      </c>
      <c r="Q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4" s="112"/>
      <c r="S64" s="113"/>
      <c r="T64" s="109" t="str">
        <f t="shared" si="3"/>
        <v/>
      </c>
      <c r="U64" s="176" t="str">
        <f>IF(Tabla75[[#This Row],[NIF]]="","",(Q64*(IF(S64&gt;1,0,S64*0.1))*('NO TOCAR'!$AB$4)*(T64/10)))</f>
        <v/>
      </c>
      <c r="V64" s="114"/>
      <c r="W64" s="115"/>
      <c r="X64" s="116"/>
      <c r="Y64" s="115"/>
      <c r="Z64" s="114"/>
      <c r="AA64" s="176" t="str">
        <f>IF(A64="","",SUM(IF(Y64&gt;1,1,Y64),IF(W64&gt;12,12,W64)*0.6)*(IF(S64&gt;1,0,S64))*'NO TOCAR'!$AB$4*(T64/100))</f>
        <v/>
      </c>
      <c r="AB64" s="178" t="str">
        <f>IF(Tabla75[[#This Row],[NIF]]="","",U:U+AA:AA)</f>
        <v/>
      </c>
      <c r="AC64" s="117"/>
      <c r="AD64" s="109" t="str">
        <f>IF(Tabla75[[#This Row],[NIF]]="","",ENTRADA!$P$19)</f>
        <v/>
      </c>
      <c r="AE64" s="109" t="str">
        <f>IF(Tabla75[[#This Row],[NIF]]="","",ENTRADA!$F$11)</f>
        <v/>
      </c>
      <c r="AF64" s="109" t="str">
        <f>IF(Tabla75[[#This Row],[NIF]]="","",ENTRADA!$F$9)</f>
        <v/>
      </c>
      <c r="AG64" s="108" t="str">
        <f>IF(Tabla75[[#This Row],[NIF]]="","",ENTRADA!$P$9)</f>
        <v/>
      </c>
    </row>
    <row r="65" spans="1:33" s="107" customFormat="1" ht="24.95" customHeight="1">
      <c r="A65" s="110"/>
      <c r="B65" s="108" t="str">
        <f>IF($A65="","",VLOOKUP($A65,Tabla7[[#All],[NIF]:[Columna1]],2,FALSE))</f>
        <v/>
      </c>
      <c r="C65" s="108" t="str">
        <f>IF($A65="","",VLOOKUP($A65,Tabla7[[#All],[NIF]:[Columna1]],3,FALSE))</f>
        <v/>
      </c>
      <c r="D65" s="109" t="str">
        <f>IF($A65="","",VLOOKUP($A65,Tabla7[[#All],[NIF]:[Columna1]],5,FALSE))</f>
        <v/>
      </c>
      <c r="E65" s="109" t="str">
        <f>IF($A65="","",VLOOKUP($A65,Tabla7[[#All],[NIF]:[Columna1]],8,FALSE))</f>
        <v/>
      </c>
      <c r="F65" s="109" t="str">
        <f>IF($A65="","",VLOOKUP($A65,Tabla7[[#All],[NIF]:[Columna1]],6,FALSE))</f>
        <v/>
      </c>
      <c r="G65" s="108" t="str">
        <f>IF($A65="","",VLOOKUP($A65,Tabla7[[#All],[NIF]:[Columna1]],7,FALSE))</f>
        <v/>
      </c>
      <c r="H65" s="109" t="str">
        <f>IF(Tabla75[[#This Row],[CAUSA VARIACIÓN]]="","","SI")</f>
        <v/>
      </c>
      <c r="I65" s="110"/>
      <c r="J65" s="110"/>
      <c r="K65" s="110"/>
      <c r="L65" s="115"/>
      <c r="M65" s="115"/>
      <c r="N65" s="115"/>
      <c r="O65" s="115"/>
      <c r="P65" s="157" t="str">
        <f t="shared" si="2"/>
        <v/>
      </c>
      <c r="Q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5" s="112"/>
      <c r="S65" s="113"/>
      <c r="T65" s="109" t="str">
        <f t="shared" si="3"/>
        <v/>
      </c>
      <c r="U65" s="176" t="str">
        <f>IF(Tabla75[[#This Row],[NIF]]="","",(Q65*(IF(S65&gt;1,0,S65*0.1))*('NO TOCAR'!$AB$4)*(T65/10)))</f>
        <v/>
      </c>
      <c r="V65" s="114"/>
      <c r="W65" s="115"/>
      <c r="X65" s="116"/>
      <c r="Y65" s="115"/>
      <c r="Z65" s="114"/>
      <c r="AA65" s="176" t="str">
        <f>IF(A65="","",SUM(IF(Y65&gt;1,1,Y65),IF(W65&gt;12,12,W65)*0.6)*(IF(S65&gt;1,0,S65))*'NO TOCAR'!$AB$4*(T65/100))</f>
        <v/>
      </c>
      <c r="AB65" s="178" t="str">
        <f>IF(Tabla75[[#This Row],[NIF]]="","",U:U+AA:AA)</f>
        <v/>
      </c>
      <c r="AC65" s="117"/>
      <c r="AD65" s="109" t="str">
        <f>IF(Tabla75[[#This Row],[NIF]]="","",ENTRADA!$P$19)</f>
        <v/>
      </c>
      <c r="AE65" s="109" t="str">
        <f>IF(Tabla75[[#This Row],[NIF]]="","",ENTRADA!$F$11)</f>
        <v/>
      </c>
      <c r="AF65" s="109" t="str">
        <f>IF(Tabla75[[#This Row],[NIF]]="","",ENTRADA!$F$9)</f>
        <v/>
      </c>
      <c r="AG65" s="108" t="str">
        <f>IF(Tabla75[[#This Row],[NIF]]="","",ENTRADA!$P$9)</f>
        <v/>
      </c>
    </row>
    <row r="66" spans="1:33" s="107" customFormat="1" ht="24.95" customHeight="1">
      <c r="A66" s="110"/>
      <c r="B66" s="108" t="str">
        <f>IF($A66="","",VLOOKUP($A66,Tabla7[[#All],[NIF]:[Columna1]],2,FALSE))</f>
        <v/>
      </c>
      <c r="C66" s="108" t="str">
        <f>IF($A66="","",VLOOKUP($A66,Tabla7[[#All],[NIF]:[Columna1]],3,FALSE))</f>
        <v/>
      </c>
      <c r="D66" s="109" t="str">
        <f>IF($A66="","",VLOOKUP($A66,Tabla7[[#All],[NIF]:[Columna1]],5,FALSE))</f>
        <v/>
      </c>
      <c r="E66" s="109" t="str">
        <f>IF($A66="","",VLOOKUP($A66,Tabla7[[#All],[NIF]:[Columna1]],8,FALSE))</f>
        <v/>
      </c>
      <c r="F66" s="109" t="str">
        <f>IF($A66="","",VLOOKUP($A66,Tabla7[[#All],[NIF]:[Columna1]],6,FALSE))</f>
        <v/>
      </c>
      <c r="G66" s="108" t="str">
        <f>IF($A66="","",VLOOKUP($A66,Tabla7[[#All],[NIF]:[Columna1]],7,FALSE))</f>
        <v/>
      </c>
      <c r="H66" s="109" t="str">
        <f>IF(Tabla75[[#This Row],[CAUSA VARIACIÓN]]="","","SI")</f>
        <v/>
      </c>
      <c r="I66" s="110"/>
      <c r="J66" s="120"/>
      <c r="K66" s="120"/>
      <c r="L66" s="115"/>
      <c r="M66" s="160"/>
      <c r="N66" s="115"/>
      <c r="O66" s="115"/>
      <c r="P66" s="157" t="str">
        <f t="shared" ref="P66:P129" si="4">IF(OR(N66="ERROR",O66="ERROR"),"ERROR","")</f>
        <v/>
      </c>
      <c r="Q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6" s="121"/>
      <c r="S66" s="122"/>
      <c r="T66" s="109" t="str">
        <f t="shared" ref="T66:T129" si="5">IF(A66="","",(IF(AND(R66&gt;99,R66&lt;400),IF(OR(F66&gt;=65,IFERROR(SEARCH("PSÍQUICA",G66,1),0)&gt;0),IF(OR(C66="MUJER",D66&gt;44.99),60,55),50),IF(OR(F66&gt;=65,IFERROR(SEARCH("PSÍQUICA",G66,1),0)&gt;0),50,IF(A66="","",40)))))</f>
        <v/>
      </c>
      <c r="U66" s="176" t="str">
        <f>IF(Tabla75[[#This Row],[NIF]]="","",(Q66*(IF(S66&gt;1,0,S66*0.1))*('NO TOCAR'!$AB$4)*(T66/10)))</f>
        <v/>
      </c>
      <c r="V66" s="114"/>
      <c r="W66" s="119"/>
      <c r="X66" s="123"/>
      <c r="Y66" s="119"/>
      <c r="Z66" s="114"/>
      <c r="AA66" s="176" t="str">
        <f>IF(A66="","",SUM(IF(Y66&gt;1,1,Y66),IF(W66&gt;12,12,W66)*0.6)*(IF(S66&gt;1,0,S66))*'NO TOCAR'!$AB$4*(T66/100))</f>
        <v/>
      </c>
      <c r="AB66" s="178" t="str">
        <f>IF(Tabla75[[#This Row],[NIF]]="","",U:U+AA:AA)</f>
        <v/>
      </c>
      <c r="AC66" s="117"/>
      <c r="AD66" s="109" t="str">
        <f>IF(Tabla75[[#This Row],[NIF]]="","",ENTRADA!$P$19)</f>
        <v/>
      </c>
      <c r="AE66" s="109" t="str">
        <f>IF(Tabla75[[#This Row],[NIF]]="","",ENTRADA!$F$11)</f>
        <v/>
      </c>
      <c r="AF66" s="109" t="str">
        <f>IF(Tabla75[[#This Row],[NIF]]="","",ENTRADA!$F$9)</f>
        <v/>
      </c>
      <c r="AG66" s="108" t="str">
        <f>IF(Tabla75[[#This Row],[NIF]]="","",ENTRADA!$P$9)</f>
        <v/>
      </c>
    </row>
    <row r="67" spans="1:33" s="107" customFormat="1" ht="24.95" customHeight="1">
      <c r="A67" s="110"/>
      <c r="B67" s="108" t="str">
        <f>IF($A67="","",VLOOKUP($A67,Tabla7[[#All],[NIF]:[Columna1]],2,FALSE))</f>
        <v/>
      </c>
      <c r="C67" s="108" t="str">
        <f>IF($A67="","",VLOOKUP($A67,Tabla7[[#All],[NIF]:[Columna1]],3,FALSE))</f>
        <v/>
      </c>
      <c r="D67" s="109" t="str">
        <f>IF($A67="","",VLOOKUP($A67,Tabla7[[#All],[NIF]:[Columna1]],5,FALSE))</f>
        <v/>
      </c>
      <c r="E67" s="109" t="str">
        <f>IF($A67="","",VLOOKUP($A67,Tabla7[[#All],[NIF]:[Columna1]],8,FALSE))</f>
        <v/>
      </c>
      <c r="F67" s="109" t="str">
        <f>IF($A67="","",VLOOKUP($A67,Tabla7[[#All],[NIF]:[Columna1]],6,FALSE))</f>
        <v/>
      </c>
      <c r="G67" s="108" t="str">
        <f>IF($A67="","",VLOOKUP($A67,Tabla7[[#All],[NIF]:[Columna1]],7,FALSE))</f>
        <v/>
      </c>
      <c r="H67" s="109" t="str">
        <f>IF(Tabla75[[#This Row],[CAUSA VARIACIÓN]]="","","SI")</f>
        <v/>
      </c>
      <c r="I67" s="110"/>
      <c r="J67" s="120"/>
      <c r="K67" s="120"/>
      <c r="L67" s="115"/>
      <c r="M67" s="115"/>
      <c r="N67" s="115"/>
      <c r="O67" s="115"/>
      <c r="P67" s="157" t="str">
        <f t="shared" si="4"/>
        <v/>
      </c>
      <c r="Q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7" s="121"/>
      <c r="S67" s="122"/>
      <c r="T67" s="109" t="str">
        <f t="shared" si="5"/>
        <v/>
      </c>
      <c r="U67" s="176" t="str">
        <f>IF(Tabla75[[#This Row],[NIF]]="","",(Q67*(IF(S67&gt;1,0,S67*0.1))*('NO TOCAR'!$AB$4)*(T67/10)))</f>
        <v/>
      </c>
      <c r="V67" s="114"/>
      <c r="W67" s="119"/>
      <c r="X67" s="123"/>
      <c r="Y67" s="119"/>
      <c r="Z67" s="114"/>
      <c r="AA67" s="176" t="str">
        <f>IF(A67="","",SUM(IF(Y67&gt;1,1,Y67),IF(W67&gt;12,12,W67)*0.6)*(IF(S67&gt;1,0,S67))*'NO TOCAR'!$AB$4*(T67/100))</f>
        <v/>
      </c>
      <c r="AB67" s="178" t="str">
        <f>IF(Tabla75[[#This Row],[NIF]]="","",U:U+AA:AA)</f>
        <v/>
      </c>
      <c r="AC67" s="117"/>
      <c r="AD67" s="109" t="str">
        <f>IF(Tabla75[[#This Row],[NIF]]="","",ENTRADA!$P$19)</f>
        <v/>
      </c>
      <c r="AE67" s="109" t="str">
        <f>IF(Tabla75[[#This Row],[NIF]]="","",ENTRADA!$F$11)</f>
        <v/>
      </c>
      <c r="AF67" s="109" t="str">
        <f>IF(Tabla75[[#This Row],[NIF]]="","",ENTRADA!$F$9)</f>
        <v/>
      </c>
      <c r="AG67" s="108" t="str">
        <f>IF(Tabla75[[#This Row],[NIF]]="","",ENTRADA!$P$9)</f>
        <v/>
      </c>
    </row>
    <row r="68" spans="1:33" s="107" customFormat="1" ht="24.95" customHeight="1">
      <c r="A68" s="110"/>
      <c r="B68" s="108" t="str">
        <f>IF($A68="","",VLOOKUP($A68,Tabla7[[#All],[NIF]:[Columna1]],2,FALSE))</f>
        <v/>
      </c>
      <c r="C68" s="108" t="str">
        <f>IF($A68="","",VLOOKUP($A68,Tabla7[[#All],[NIF]:[Columna1]],3,FALSE))</f>
        <v/>
      </c>
      <c r="D68" s="109" t="str">
        <f>IF($A68="","",VLOOKUP($A68,Tabla7[[#All],[NIF]:[Columna1]],5,FALSE))</f>
        <v/>
      </c>
      <c r="E68" s="109" t="str">
        <f>IF($A68="","",VLOOKUP($A68,Tabla7[[#All],[NIF]:[Columna1]],8,FALSE))</f>
        <v/>
      </c>
      <c r="F68" s="109" t="str">
        <f>IF($A68="","",VLOOKUP($A68,Tabla7[[#All],[NIF]:[Columna1]],6,FALSE))</f>
        <v/>
      </c>
      <c r="G68" s="108" t="str">
        <f>IF($A68="","",VLOOKUP($A68,Tabla7[[#All],[NIF]:[Columna1]],7,FALSE))</f>
        <v/>
      </c>
      <c r="H68" s="109" t="str">
        <f>IF(Tabla75[[#This Row],[CAUSA VARIACIÓN]]="","","SI")</f>
        <v/>
      </c>
      <c r="I68" s="110"/>
      <c r="J68" s="120"/>
      <c r="K68" s="120"/>
      <c r="L68" s="115"/>
      <c r="M68" s="115"/>
      <c r="N68" s="115"/>
      <c r="O68" s="115"/>
      <c r="P68" s="157" t="str">
        <f t="shared" si="4"/>
        <v/>
      </c>
      <c r="Q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8" s="121"/>
      <c r="S68" s="122"/>
      <c r="T68" s="109" t="str">
        <f t="shared" si="5"/>
        <v/>
      </c>
      <c r="U68" s="176" t="str">
        <f>IF(Tabla75[[#This Row],[NIF]]="","",(Q68*(IF(S68&gt;1,0,S68*0.1))*('NO TOCAR'!$AB$4)*(T68/10)))</f>
        <v/>
      </c>
      <c r="V68" s="114"/>
      <c r="W68" s="119"/>
      <c r="X68" s="123"/>
      <c r="Y68" s="119"/>
      <c r="Z68" s="114"/>
      <c r="AA68" s="176" t="str">
        <f>IF(A68="","",SUM(IF(Y68&gt;1,1,Y68),IF(W68&gt;12,12,W68)*0.6)*(IF(S68&gt;1,0,S68))*'NO TOCAR'!$AB$4*(T68/100))</f>
        <v/>
      </c>
      <c r="AB68" s="178" t="str">
        <f>IF(Tabla75[[#This Row],[NIF]]="","",U:U+AA:AA)</f>
        <v/>
      </c>
      <c r="AC68" s="117"/>
      <c r="AD68" s="109" t="str">
        <f>IF(Tabla75[[#This Row],[NIF]]="","",ENTRADA!$P$19)</f>
        <v/>
      </c>
      <c r="AE68" s="109" t="str">
        <f>IF(Tabla75[[#This Row],[NIF]]="","",ENTRADA!$F$11)</f>
        <v/>
      </c>
      <c r="AF68" s="109" t="str">
        <f>IF(Tabla75[[#This Row],[NIF]]="","",ENTRADA!$F$9)</f>
        <v/>
      </c>
      <c r="AG68" s="108" t="str">
        <f>IF(Tabla75[[#This Row],[NIF]]="","",ENTRADA!$P$9)</f>
        <v/>
      </c>
    </row>
    <row r="69" spans="1:33" s="107" customFormat="1" ht="24.95" customHeight="1">
      <c r="A69" s="110"/>
      <c r="B69" s="108" t="str">
        <f>IF($A69="","",VLOOKUP($A69,Tabla7[[#All],[NIF]:[Columna1]],2,FALSE))</f>
        <v/>
      </c>
      <c r="C69" s="108" t="str">
        <f>IF($A69="","",VLOOKUP($A69,Tabla7[[#All],[NIF]:[Columna1]],3,FALSE))</f>
        <v/>
      </c>
      <c r="D69" s="109" t="str">
        <f>IF($A69="","",VLOOKUP($A69,Tabla7[[#All],[NIF]:[Columna1]],5,FALSE))</f>
        <v/>
      </c>
      <c r="E69" s="109" t="str">
        <f>IF($A69="","",VLOOKUP($A69,Tabla7[[#All],[NIF]:[Columna1]],8,FALSE))</f>
        <v/>
      </c>
      <c r="F69" s="109" t="str">
        <f>IF($A69="","",VLOOKUP($A69,Tabla7[[#All],[NIF]:[Columna1]],6,FALSE))</f>
        <v/>
      </c>
      <c r="G69" s="108" t="str">
        <f>IF($A69="","",VLOOKUP($A69,Tabla7[[#All],[NIF]:[Columna1]],7,FALSE))</f>
        <v/>
      </c>
      <c r="H69" s="109" t="str">
        <f>IF(Tabla75[[#This Row],[CAUSA VARIACIÓN]]="","","SI")</f>
        <v/>
      </c>
      <c r="I69" s="110"/>
      <c r="J69" s="120"/>
      <c r="K69" s="120"/>
      <c r="L69" s="115"/>
      <c r="M69" s="115"/>
      <c r="N69" s="115"/>
      <c r="O69" s="115"/>
      <c r="P69" s="157" t="str">
        <f t="shared" si="4"/>
        <v/>
      </c>
      <c r="Q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69" s="121"/>
      <c r="S69" s="122"/>
      <c r="T69" s="109" t="str">
        <f t="shared" si="5"/>
        <v/>
      </c>
      <c r="U69" s="176" t="str">
        <f>IF(Tabla75[[#This Row],[NIF]]="","",(Q69*(IF(S69&gt;1,0,S69*0.1))*('NO TOCAR'!$AB$4)*(T69/10)))</f>
        <v/>
      </c>
      <c r="V69" s="114"/>
      <c r="W69" s="119"/>
      <c r="X69" s="123"/>
      <c r="Y69" s="119"/>
      <c r="Z69" s="114"/>
      <c r="AA69" s="176" t="str">
        <f>IF(A69="","",SUM(IF(Y69&gt;1,1,Y69),IF(W69&gt;12,12,W69)*0.6)*(IF(S69&gt;1,0,S69))*'NO TOCAR'!$AB$4*(T69/100))</f>
        <v/>
      </c>
      <c r="AB69" s="178" t="str">
        <f>IF(Tabla75[[#This Row],[NIF]]="","",U:U+AA:AA)</f>
        <v/>
      </c>
      <c r="AC69" s="117"/>
      <c r="AD69" s="109" t="str">
        <f>IF(Tabla75[[#This Row],[NIF]]="","",ENTRADA!$P$19)</f>
        <v/>
      </c>
      <c r="AE69" s="109" t="str">
        <f>IF(Tabla75[[#This Row],[NIF]]="","",ENTRADA!$F$11)</f>
        <v/>
      </c>
      <c r="AF69" s="109" t="str">
        <f>IF(Tabla75[[#This Row],[NIF]]="","",ENTRADA!$F$9)</f>
        <v/>
      </c>
      <c r="AG69" s="108" t="str">
        <f>IF(Tabla75[[#This Row],[NIF]]="","",ENTRADA!$P$9)</f>
        <v/>
      </c>
    </row>
    <row r="70" spans="1:33" s="107" customFormat="1" ht="24.95" customHeight="1">
      <c r="A70" s="110"/>
      <c r="B70" s="108" t="str">
        <f>IF($A70="","",VLOOKUP($A70,Tabla7[[#All],[NIF]:[Columna1]],2,FALSE))</f>
        <v/>
      </c>
      <c r="C70" s="108" t="str">
        <f>IF($A70="","",VLOOKUP($A70,Tabla7[[#All],[NIF]:[Columna1]],3,FALSE))</f>
        <v/>
      </c>
      <c r="D70" s="109" t="str">
        <f>IF($A70="","",VLOOKUP($A70,Tabla7[[#All],[NIF]:[Columna1]],5,FALSE))</f>
        <v/>
      </c>
      <c r="E70" s="109" t="str">
        <f>IF($A70="","",VLOOKUP($A70,Tabla7[[#All],[NIF]:[Columna1]],8,FALSE))</f>
        <v/>
      </c>
      <c r="F70" s="109" t="str">
        <f>IF($A70="","",VLOOKUP($A70,Tabla7[[#All],[NIF]:[Columna1]],6,FALSE))</f>
        <v/>
      </c>
      <c r="G70" s="108" t="str">
        <f>IF($A70="","",VLOOKUP($A70,Tabla7[[#All],[NIF]:[Columna1]],7,FALSE))</f>
        <v/>
      </c>
      <c r="H70" s="109" t="str">
        <f>IF(Tabla75[[#This Row],[CAUSA VARIACIÓN]]="","","SI")</f>
        <v/>
      </c>
      <c r="I70" s="110"/>
      <c r="J70" s="120"/>
      <c r="K70" s="120"/>
      <c r="L70" s="115"/>
      <c r="M70" s="160"/>
      <c r="N70" s="115"/>
      <c r="O70" s="115"/>
      <c r="P70" s="157" t="str">
        <f t="shared" si="4"/>
        <v/>
      </c>
      <c r="Q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0" s="121"/>
      <c r="S70" s="122"/>
      <c r="T70" s="109" t="str">
        <f t="shared" si="5"/>
        <v/>
      </c>
      <c r="U70" s="176" t="str">
        <f>IF(Tabla75[[#This Row],[NIF]]="","",(Q70*(IF(S70&gt;1,0,S70*0.1))*('NO TOCAR'!$AB$4)*(T70/10)))</f>
        <v/>
      </c>
      <c r="V70" s="114"/>
      <c r="W70" s="119"/>
      <c r="X70" s="123"/>
      <c r="Y70" s="119"/>
      <c r="Z70" s="114"/>
      <c r="AA70" s="176" t="str">
        <f>IF(A70="","",SUM(IF(Y70&gt;1,1,Y70),IF(W70&gt;12,12,W70)*0.6)*(IF(S70&gt;1,0,S70))*'NO TOCAR'!$AB$4*(T70/100))</f>
        <v/>
      </c>
      <c r="AB70" s="178" t="str">
        <f>IF(Tabla75[[#This Row],[NIF]]="","",U:U+AA:AA)</f>
        <v/>
      </c>
      <c r="AC70" s="117"/>
      <c r="AD70" s="109" t="str">
        <f>IF(Tabla75[[#This Row],[NIF]]="","",ENTRADA!$P$19)</f>
        <v/>
      </c>
      <c r="AE70" s="109" t="str">
        <f>IF(Tabla75[[#This Row],[NIF]]="","",ENTRADA!$F$11)</f>
        <v/>
      </c>
      <c r="AF70" s="109" t="str">
        <f>IF(Tabla75[[#This Row],[NIF]]="","",ENTRADA!$F$9)</f>
        <v/>
      </c>
      <c r="AG70" s="108" t="str">
        <f>IF(Tabla75[[#This Row],[NIF]]="","",ENTRADA!$P$9)</f>
        <v/>
      </c>
    </row>
    <row r="71" spans="1:33" s="107" customFormat="1" ht="24.95" customHeight="1">
      <c r="A71" s="110"/>
      <c r="B71" s="108" t="str">
        <f>IF($A71="","",VLOOKUP($A71,Tabla7[[#All],[NIF]:[Columna1]],2,FALSE))</f>
        <v/>
      </c>
      <c r="C71" s="108" t="str">
        <f>IF($A71="","",VLOOKUP($A71,Tabla7[[#All],[NIF]:[Columna1]],3,FALSE))</f>
        <v/>
      </c>
      <c r="D71" s="109" t="str">
        <f>IF($A71="","",VLOOKUP($A71,Tabla7[[#All],[NIF]:[Columna1]],5,FALSE))</f>
        <v/>
      </c>
      <c r="E71" s="109" t="str">
        <f>IF($A71="","",VLOOKUP($A71,Tabla7[[#All],[NIF]:[Columna1]],8,FALSE))</f>
        <v/>
      </c>
      <c r="F71" s="109" t="str">
        <f>IF($A71="","",VLOOKUP($A71,Tabla7[[#All],[NIF]:[Columna1]],6,FALSE))</f>
        <v/>
      </c>
      <c r="G71" s="108" t="str">
        <f>IF($A71="","",VLOOKUP($A71,Tabla7[[#All],[NIF]:[Columna1]],7,FALSE))</f>
        <v/>
      </c>
      <c r="H71" s="109" t="str">
        <f>IF(Tabla75[[#This Row],[CAUSA VARIACIÓN]]="","","SI")</f>
        <v/>
      </c>
      <c r="I71" s="110"/>
      <c r="J71" s="120"/>
      <c r="K71" s="120"/>
      <c r="L71" s="115"/>
      <c r="M71" s="115"/>
      <c r="N71" s="115"/>
      <c r="O71" s="115"/>
      <c r="P71" s="157" t="str">
        <f t="shared" si="4"/>
        <v/>
      </c>
      <c r="Q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1" s="121"/>
      <c r="S71" s="122"/>
      <c r="T71" s="109" t="str">
        <f t="shared" si="5"/>
        <v/>
      </c>
      <c r="U71" s="176" t="str">
        <f>IF(Tabla75[[#This Row],[NIF]]="","",(Q71*(IF(S71&gt;1,0,S71*0.1))*('NO TOCAR'!$AB$4)*(T71/10)))</f>
        <v/>
      </c>
      <c r="V71" s="114"/>
      <c r="W71" s="119"/>
      <c r="X71" s="123"/>
      <c r="Y71" s="119"/>
      <c r="Z71" s="114"/>
      <c r="AA71" s="176" t="str">
        <f>IF(A71="","",SUM(IF(Y71&gt;1,1,Y71),IF(W71&gt;12,12,W71)*0.6)*(IF(S71&gt;1,0,S71))*'NO TOCAR'!$AB$4*(T71/100))</f>
        <v/>
      </c>
      <c r="AB71" s="178" t="str">
        <f>IF(Tabla75[[#This Row],[NIF]]="","",U:U+AA:AA)</f>
        <v/>
      </c>
      <c r="AC71" s="117"/>
      <c r="AD71" s="109" t="str">
        <f>IF(Tabla75[[#This Row],[NIF]]="","",ENTRADA!$P$19)</f>
        <v/>
      </c>
      <c r="AE71" s="109" t="str">
        <f>IF(Tabla75[[#This Row],[NIF]]="","",ENTRADA!$F$11)</f>
        <v/>
      </c>
      <c r="AF71" s="109" t="str">
        <f>IF(Tabla75[[#This Row],[NIF]]="","",ENTRADA!$F$9)</f>
        <v/>
      </c>
      <c r="AG71" s="108" t="str">
        <f>IF(Tabla75[[#This Row],[NIF]]="","",ENTRADA!$P$9)</f>
        <v/>
      </c>
    </row>
    <row r="72" spans="1:33" s="107" customFormat="1" ht="24.95" customHeight="1">
      <c r="A72" s="110"/>
      <c r="B72" s="108" t="str">
        <f>IF($A72="","",VLOOKUP($A72,Tabla7[[#All],[NIF]:[Columna1]],2,FALSE))</f>
        <v/>
      </c>
      <c r="C72" s="108" t="str">
        <f>IF($A72="","",VLOOKUP($A72,Tabla7[[#All],[NIF]:[Columna1]],3,FALSE))</f>
        <v/>
      </c>
      <c r="D72" s="109" t="str">
        <f>IF($A72="","",VLOOKUP($A72,Tabla7[[#All],[NIF]:[Columna1]],5,FALSE))</f>
        <v/>
      </c>
      <c r="E72" s="109" t="str">
        <f>IF($A72="","",VLOOKUP($A72,Tabla7[[#All],[NIF]:[Columna1]],8,FALSE))</f>
        <v/>
      </c>
      <c r="F72" s="109" t="str">
        <f>IF($A72="","",VLOOKUP($A72,Tabla7[[#All],[NIF]:[Columna1]],6,FALSE))</f>
        <v/>
      </c>
      <c r="G72" s="108" t="str">
        <f>IF($A72="","",VLOOKUP($A72,Tabla7[[#All],[NIF]:[Columna1]],7,FALSE))</f>
        <v/>
      </c>
      <c r="H72" s="109" t="str">
        <f>IF(Tabla75[[#This Row],[CAUSA VARIACIÓN]]="","","SI")</f>
        <v/>
      </c>
      <c r="I72" s="110"/>
      <c r="J72" s="120"/>
      <c r="K72" s="120"/>
      <c r="L72" s="115"/>
      <c r="M72" s="115"/>
      <c r="N72" s="115"/>
      <c r="O72" s="115"/>
      <c r="P72" s="157" t="str">
        <f t="shared" si="4"/>
        <v/>
      </c>
      <c r="Q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2" s="121"/>
      <c r="S72" s="122"/>
      <c r="T72" s="109" t="str">
        <f t="shared" si="5"/>
        <v/>
      </c>
      <c r="U72" s="176" t="str">
        <f>IF(Tabla75[[#This Row],[NIF]]="","",(Q72*(IF(S72&gt;1,0,S72*0.1))*('NO TOCAR'!$AB$4)*(T72/10)))</f>
        <v/>
      </c>
      <c r="V72" s="114"/>
      <c r="W72" s="119"/>
      <c r="X72" s="123"/>
      <c r="Y72" s="119"/>
      <c r="Z72" s="114"/>
      <c r="AA72" s="176" t="str">
        <f>IF(A72="","",SUM(IF(Y72&gt;1,1,Y72),IF(W72&gt;12,12,W72)*0.6)*(IF(S72&gt;1,0,S72))*'NO TOCAR'!$AB$4*(T72/100))</f>
        <v/>
      </c>
      <c r="AB72" s="178" t="str">
        <f>IF(Tabla75[[#This Row],[NIF]]="","",U:U+AA:AA)</f>
        <v/>
      </c>
      <c r="AC72" s="117"/>
      <c r="AD72" s="109" t="str">
        <f>IF(Tabla75[[#This Row],[NIF]]="","",ENTRADA!$P$19)</f>
        <v/>
      </c>
      <c r="AE72" s="109" t="str">
        <f>IF(Tabla75[[#This Row],[NIF]]="","",ENTRADA!$F$11)</f>
        <v/>
      </c>
      <c r="AF72" s="109" t="str">
        <f>IF(Tabla75[[#This Row],[NIF]]="","",ENTRADA!$F$9)</f>
        <v/>
      </c>
      <c r="AG72" s="108" t="str">
        <f>IF(Tabla75[[#This Row],[NIF]]="","",ENTRADA!$P$9)</f>
        <v/>
      </c>
    </row>
    <row r="73" spans="1:33" s="107" customFormat="1" ht="24.95" customHeight="1">
      <c r="A73" s="110"/>
      <c r="B73" s="108" t="str">
        <f>IF($A73="","",VLOOKUP($A73,Tabla7[[#All],[NIF]:[Columna1]],2,FALSE))</f>
        <v/>
      </c>
      <c r="C73" s="108" t="str">
        <f>IF($A73="","",VLOOKUP($A73,Tabla7[[#All],[NIF]:[Columna1]],3,FALSE))</f>
        <v/>
      </c>
      <c r="D73" s="109" t="str">
        <f>IF($A73="","",VLOOKUP($A73,Tabla7[[#All],[NIF]:[Columna1]],5,FALSE))</f>
        <v/>
      </c>
      <c r="E73" s="109" t="str">
        <f>IF($A73="","",VLOOKUP($A73,Tabla7[[#All],[NIF]:[Columna1]],8,FALSE))</f>
        <v/>
      </c>
      <c r="F73" s="109" t="str">
        <f>IF($A73="","",VLOOKUP($A73,Tabla7[[#All],[NIF]:[Columna1]],6,FALSE))</f>
        <v/>
      </c>
      <c r="G73" s="108" t="str">
        <f>IF($A73="","",VLOOKUP($A73,Tabla7[[#All],[NIF]:[Columna1]],7,FALSE))</f>
        <v/>
      </c>
      <c r="H73" s="109" t="str">
        <f>IF(Tabla75[[#This Row],[CAUSA VARIACIÓN]]="","","SI")</f>
        <v/>
      </c>
      <c r="I73" s="110"/>
      <c r="J73" s="120"/>
      <c r="K73" s="120"/>
      <c r="L73" s="115"/>
      <c r="M73" s="115"/>
      <c r="N73" s="115"/>
      <c r="O73" s="115"/>
      <c r="P73" s="157" t="str">
        <f t="shared" si="4"/>
        <v/>
      </c>
      <c r="Q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3" s="121"/>
      <c r="S73" s="122"/>
      <c r="T73" s="109" t="str">
        <f t="shared" si="5"/>
        <v/>
      </c>
      <c r="U73" s="176" t="str">
        <f>IF(Tabla75[[#This Row],[NIF]]="","",(Q73*(IF(S73&gt;1,0,S73*0.1))*('NO TOCAR'!$AB$4)*(T73/10)))</f>
        <v/>
      </c>
      <c r="V73" s="114"/>
      <c r="W73" s="119"/>
      <c r="X73" s="123"/>
      <c r="Y73" s="119"/>
      <c r="Z73" s="114"/>
      <c r="AA73" s="176" t="str">
        <f>IF(A73="","",SUM(IF(Y73&gt;1,1,Y73),IF(W73&gt;12,12,W73)*0.6)*(IF(S73&gt;1,0,S73))*'NO TOCAR'!$AB$4*(T73/100))</f>
        <v/>
      </c>
      <c r="AB73" s="178" t="str">
        <f>IF(Tabla75[[#This Row],[NIF]]="","",U:U+AA:AA)</f>
        <v/>
      </c>
      <c r="AC73" s="117"/>
      <c r="AD73" s="109" t="str">
        <f>IF(Tabla75[[#This Row],[NIF]]="","",ENTRADA!$P$19)</f>
        <v/>
      </c>
      <c r="AE73" s="109" t="str">
        <f>IF(Tabla75[[#This Row],[NIF]]="","",ENTRADA!$F$11)</f>
        <v/>
      </c>
      <c r="AF73" s="109" t="str">
        <f>IF(Tabla75[[#This Row],[NIF]]="","",ENTRADA!$F$9)</f>
        <v/>
      </c>
      <c r="AG73" s="108" t="str">
        <f>IF(Tabla75[[#This Row],[NIF]]="","",ENTRADA!$P$9)</f>
        <v/>
      </c>
    </row>
    <row r="74" spans="1:33" s="107" customFormat="1" ht="24.95" customHeight="1">
      <c r="A74" s="110"/>
      <c r="B74" s="108" t="str">
        <f>IF($A74="","",VLOOKUP($A74,Tabla7[[#All],[NIF]:[Columna1]],2,FALSE))</f>
        <v/>
      </c>
      <c r="C74" s="108" t="str">
        <f>IF($A74="","",VLOOKUP($A74,Tabla7[[#All],[NIF]:[Columna1]],3,FALSE))</f>
        <v/>
      </c>
      <c r="D74" s="109" t="str">
        <f>IF($A74="","",VLOOKUP($A74,Tabla7[[#All],[NIF]:[Columna1]],5,FALSE))</f>
        <v/>
      </c>
      <c r="E74" s="109" t="str">
        <f>IF($A74="","",VLOOKUP($A74,Tabla7[[#All],[NIF]:[Columna1]],8,FALSE))</f>
        <v/>
      </c>
      <c r="F74" s="109" t="str">
        <f>IF($A74="","",VLOOKUP($A74,Tabla7[[#All],[NIF]:[Columna1]],6,FALSE))</f>
        <v/>
      </c>
      <c r="G74" s="108" t="str">
        <f>IF($A74="","",VLOOKUP($A74,Tabla7[[#All],[NIF]:[Columna1]],7,FALSE))</f>
        <v/>
      </c>
      <c r="H74" s="109" t="str">
        <f>IF(Tabla75[[#This Row],[CAUSA VARIACIÓN]]="","","SI")</f>
        <v/>
      </c>
      <c r="I74" s="110"/>
      <c r="J74" s="120"/>
      <c r="K74" s="120"/>
      <c r="L74" s="115"/>
      <c r="M74" s="160"/>
      <c r="N74" s="115"/>
      <c r="O74" s="115"/>
      <c r="P74" s="157" t="str">
        <f t="shared" si="4"/>
        <v/>
      </c>
      <c r="Q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4" s="121"/>
      <c r="S74" s="122"/>
      <c r="T74" s="109" t="str">
        <f t="shared" si="5"/>
        <v/>
      </c>
      <c r="U74" s="176" t="str">
        <f>IF(Tabla75[[#This Row],[NIF]]="","",(Q74*(IF(S74&gt;1,0,S74*0.1))*('NO TOCAR'!$AB$4)*(T74/10)))</f>
        <v/>
      </c>
      <c r="V74" s="114"/>
      <c r="W74" s="119"/>
      <c r="X74" s="123"/>
      <c r="Y74" s="119"/>
      <c r="Z74" s="114"/>
      <c r="AA74" s="176" t="str">
        <f>IF(A74="","",SUM(IF(Y74&gt;1,1,Y74),IF(W74&gt;12,12,W74)*0.6)*(IF(S74&gt;1,0,S74))*'NO TOCAR'!$AB$4*(T74/100))</f>
        <v/>
      </c>
      <c r="AB74" s="178" t="str">
        <f>IF(Tabla75[[#This Row],[NIF]]="","",U:U+AA:AA)</f>
        <v/>
      </c>
      <c r="AC74" s="117"/>
      <c r="AD74" s="109" t="str">
        <f>IF(Tabla75[[#This Row],[NIF]]="","",ENTRADA!$P$19)</f>
        <v/>
      </c>
      <c r="AE74" s="109" t="str">
        <f>IF(Tabla75[[#This Row],[NIF]]="","",ENTRADA!$F$11)</f>
        <v/>
      </c>
      <c r="AF74" s="109" t="str">
        <f>IF(Tabla75[[#This Row],[NIF]]="","",ENTRADA!$F$9)</f>
        <v/>
      </c>
      <c r="AG74" s="108" t="str">
        <f>IF(Tabla75[[#This Row],[NIF]]="","",ENTRADA!$P$9)</f>
        <v/>
      </c>
    </row>
    <row r="75" spans="1:33" s="107" customFormat="1" ht="24.95" customHeight="1">
      <c r="A75" s="110"/>
      <c r="B75" s="108" t="str">
        <f>IF($A75="","",VLOOKUP($A75,Tabla7[[#All],[NIF]:[Columna1]],2,FALSE))</f>
        <v/>
      </c>
      <c r="C75" s="108" t="str">
        <f>IF($A75="","",VLOOKUP($A75,Tabla7[[#All],[NIF]:[Columna1]],3,FALSE))</f>
        <v/>
      </c>
      <c r="D75" s="109" t="str">
        <f>IF($A75="","",VLOOKUP($A75,Tabla7[[#All],[NIF]:[Columna1]],5,FALSE))</f>
        <v/>
      </c>
      <c r="E75" s="109" t="str">
        <f>IF($A75="","",VLOOKUP($A75,Tabla7[[#All],[NIF]:[Columna1]],8,FALSE))</f>
        <v/>
      </c>
      <c r="F75" s="109" t="str">
        <f>IF($A75="","",VLOOKUP($A75,Tabla7[[#All],[NIF]:[Columna1]],6,FALSE))</f>
        <v/>
      </c>
      <c r="G75" s="108" t="str">
        <f>IF($A75="","",VLOOKUP($A75,Tabla7[[#All],[NIF]:[Columna1]],7,FALSE))</f>
        <v/>
      </c>
      <c r="H75" s="109" t="str">
        <f>IF(Tabla75[[#This Row],[CAUSA VARIACIÓN]]="","","SI")</f>
        <v/>
      </c>
      <c r="I75" s="110"/>
      <c r="J75" s="120"/>
      <c r="K75" s="120"/>
      <c r="L75" s="115"/>
      <c r="M75" s="115"/>
      <c r="N75" s="115"/>
      <c r="O75" s="115"/>
      <c r="P75" s="157" t="str">
        <f t="shared" si="4"/>
        <v/>
      </c>
      <c r="Q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5" s="121"/>
      <c r="S75" s="122"/>
      <c r="T75" s="109" t="str">
        <f t="shared" si="5"/>
        <v/>
      </c>
      <c r="U75" s="176" t="str">
        <f>IF(Tabla75[[#This Row],[NIF]]="","",(Q75*(IF(S75&gt;1,0,S75*0.1))*('NO TOCAR'!$AB$4)*(T75/10)))</f>
        <v/>
      </c>
      <c r="V75" s="114"/>
      <c r="W75" s="119"/>
      <c r="X75" s="123"/>
      <c r="Y75" s="119"/>
      <c r="Z75" s="114"/>
      <c r="AA75" s="176" t="str">
        <f>IF(A75="","",SUM(IF(Y75&gt;1,1,Y75),IF(W75&gt;12,12,W75)*0.6)*(IF(S75&gt;1,0,S75))*'NO TOCAR'!$AB$4*(T75/100))</f>
        <v/>
      </c>
      <c r="AB75" s="178" t="str">
        <f>IF(Tabla75[[#This Row],[NIF]]="","",U:U+AA:AA)</f>
        <v/>
      </c>
      <c r="AC75" s="117"/>
      <c r="AD75" s="109" t="str">
        <f>IF(Tabla75[[#This Row],[NIF]]="","",ENTRADA!$P$19)</f>
        <v/>
      </c>
      <c r="AE75" s="109" t="str">
        <f>IF(Tabla75[[#This Row],[NIF]]="","",ENTRADA!$F$11)</f>
        <v/>
      </c>
      <c r="AF75" s="109" t="str">
        <f>IF(Tabla75[[#This Row],[NIF]]="","",ENTRADA!$F$9)</f>
        <v/>
      </c>
      <c r="AG75" s="108" t="str">
        <f>IF(Tabla75[[#This Row],[NIF]]="","",ENTRADA!$P$9)</f>
        <v/>
      </c>
    </row>
    <row r="76" spans="1:33" s="107" customFormat="1" ht="24.95" customHeight="1">
      <c r="A76" s="110"/>
      <c r="B76" s="108" t="str">
        <f>IF($A76="","",VLOOKUP($A76,Tabla7[[#All],[NIF]:[Columna1]],2,FALSE))</f>
        <v/>
      </c>
      <c r="C76" s="108" t="str">
        <f>IF($A76="","",VLOOKUP($A76,Tabla7[[#All],[NIF]:[Columna1]],3,FALSE))</f>
        <v/>
      </c>
      <c r="D76" s="109" t="str">
        <f>IF($A76="","",VLOOKUP($A76,Tabla7[[#All],[NIF]:[Columna1]],5,FALSE))</f>
        <v/>
      </c>
      <c r="E76" s="109" t="str">
        <f>IF($A76="","",VLOOKUP($A76,Tabla7[[#All],[NIF]:[Columna1]],8,FALSE))</f>
        <v/>
      </c>
      <c r="F76" s="109" t="str">
        <f>IF($A76="","",VLOOKUP($A76,Tabla7[[#All],[NIF]:[Columna1]],6,FALSE))</f>
        <v/>
      </c>
      <c r="G76" s="108" t="str">
        <f>IF($A76="","",VLOOKUP($A76,Tabla7[[#All],[NIF]:[Columna1]],7,FALSE))</f>
        <v/>
      </c>
      <c r="H76" s="109" t="str">
        <f>IF(Tabla75[[#This Row],[CAUSA VARIACIÓN]]="","","SI")</f>
        <v/>
      </c>
      <c r="I76" s="110"/>
      <c r="J76" s="120"/>
      <c r="K76" s="120"/>
      <c r="L76" s="115"/>
      <c r="M76" s="115"/>
      <c r="N76" s="115"/>
      <c r="O76" s="115"/>
      <c r="P76" s="157" t="str">
        <f t="shared" si="4"/>
        <v/>
      </c>
      <c r="Q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6" s="121"/>
      <c r="S76" s="122"/>
      <c r="T76" s="109" t="str">
        <f t="shared" si="5"/>
        <v/>
      </c>
      <c r="U76" s="176" t="str">
        <f>IF(Tabla75[[#This Row],[NIF]]="","",(Q76*(IF(S76&gt;1,0,S76*0.1))*('NO TOCAR'!$AB$4)*(T76/10)))</f>
        <v/>
      </c>
      <c r="V76" s="114"/>
      <c r="W76" s="119"/>
      <c r="X76" s="123"/>
      <c r="Y76" s="119"/>
      <c r="Z76" s="114"/>
      <c r="AA76" s="176" t="str">
        <f>IF(A76="","",SUM(IF(Y76&gt;1,1,Y76),IF(W76&gt;12,12,W76)*0.6)*(IF(S76&gt;1,0,S76))*'NO TOCAR'!$AB$4*(T76/100))</f>
        <v/>
      </c>
      <c r="AB76" s="178" t="str">
        <f>IF(Tabla75[[#This Row],[NIF]]="","",U:U+AA:AA)</f>
        <v/>
      </c>
      <c r="AC76" s="117"/>
      <c r="AD76" s="109" t="str">
        <f>IF(Tabla75[[#This Row],[NIF]]="","",ENTRADA!$P$19)</f>
        <v/>
      </c>
      <c r="AE76" s="109" t="str">
        <f>IF(Tabla75[[#This Row],[NIF]]="","",ENTRADA!$F$11)</f>
        <v/>
      </c>
      <c r="AF76" s="109" t="str">
        <f>IF(Tabla75[[#This Row],[NIF]]="","",ENTRADA!$F$9)</f>
        <v/>
      </c>
      <c r="AG76" s="108" t="str">
        <f>IF(Tabla75[[#This Row],[NIF]]="","",ENTRADA!$P$9)</f>
        <v/>
      </c>
    </row>
    <row r="77" spans="1:33" s="107" customFormat="1" ht="24.95" customHeight="1">
      <c r="A77" s="110"/>
      <c r="B77" s="108" t="str">
        <f>IF($A77="","",VLOOKUP($A77,Tabla7[[#All],[NIF]:[Columna1]],2,FALSE))</f>
        <v/>
      </c>
      <c r="C77" s="108" t="str">
        <f>IF($A77="","",VLOOKUP($A77,Tabla7[[#All],[NIF]:[Columna1]],3,FALSE))</f>
        <v/>
      </c>
      <c r="D77" s="109" t="str">
        <f>IF($A77="","",VLOOKUP($A77,Tabla7[[#All],[NIF]:[Columna1]],5,FALSE))</f>
        <v/>
      </c>
      <c r="E77" s="109" t="str">
        <f>IF($A77="","",VLOOKUP($A77,Tabla7[[#All],[NIF]:[Columna1]],8,FALSE))</f>
        <v/>
      </c>
      <c r="F77" s="109" t="str">
        <f>IF($A77="","",VLOOKUP($A77,Tabla7[[#All],[NIF]:[Columna1]],6,FALSE))</f>
        <v/>
      </c>
      <c r="G77" s="108" t="str">
        <f>IF($A77="","",VLOOKUP($A77,Tabla7[[#All],[NIF]:[Columna1]],7,FALSE))</f>
        <v/>
      </c>
      <c r="H77" s="109" t="str">
        <f>IF(Tabla75[[#This Row],[CAUSA VARIACIÓN]]="","","SI")</f>
        <v/>
      </c>
      <c r="I77" s="110"/>
      <c r="J77" s="120"/>
      <c r="K77" s="120"/>
      <c r="L77" s="115"/>
      <c r="M77" s="115"/>
      <c r="N77" s="115"/>
      <c r="O77" s="115"/>
      <c r="P77" s="157" t="str">
        <f t="shared" si="4"/>
        <v/>
      </c>
      <c r="Q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7" s="121"/>
      <c r="S77" s="122"/>
      <c r="T77" s="109" t="str">
        <f t="shared" si="5"/>
        <v/>
      </c>
      <c r="U77" s="176" t="str">
        <f>IF(Tabla75[[#This Row],[NIF]]="","",(Q77*(IF(S77&gt;1,0,S77*0.1))*('NO TOCAR'!$AB$4)*(T77/10)))</f>
        <v/>
      </c>
      <c r="V77" s="114"/>
      <c r="W77" s="119"/>
      <c r="X77" s="123"/>
      <c r="Y77" s="119"/>
      <c r="Z77" s="114"/>
      <c r="AA77" s="176" t="str">
        <f>IF(A77="","",SUM(IF(Y77&gt;1,1,Y77),IF(W77&gt;12,12,W77)*0.6)*(IF(S77&gt;1,0,S77))*'NO TOCAR'!$AB$4*(T77/100))</f>
        <v/>
      </c>
      <c r="AB77" s="178" t="str">
        <f>IF(Tabla75[[#This Row],[NIF]]="","",U:U+AA:AA)</f>
        <v/>
      </c>
      <c r="AC77" s="117"/>
      <c r="AD77" s="109" t="str">
        <f>IF(Tabla75[[#This Row],[NIF]]="","",ENTRADA!$P$19)</f>
        <v/>
      </c>
      <c r="AE77" s="109" t="str">
        <f>IF(Tabla75[[#This Row],[NIF]]="","",ENTRADA!$F$11)</f>
        <v/>
      </c>
      <c r="AF77" s="109" t="str">
        <f>IF(Tabla75[[#This Row],[NIF]]="","",ENTRADA!$F$9)</f>
        <v/>
      </c>
      <c r="AG77" s="108" t="str">
        <f>IF(Tabla75[[#This Row],[NIF]]="","",ENTRADA!$P$9)</f>
        <v/>
      </c>
    </row>
    <row r="78" spans="1:33" s="107" customFormat="1" ht="24.95" customHeight="1">
      <c r="A78" s="110"/>
      <c r="B78" s="108" t="str">
        <f>IF($A78="","",VLOOKUP($A78,Tabla7[[#All],[NIF]:[Columna1]],2,FALSE))</f>
        <v/>
      </c>
      <c r="C78" s="108" t="str">
        <f>IF($A78="","",VLOOKUP($A78,Tabla7[[#All],[NIF]:[Columna1]],3,FALSE))</f>
        <v/>
      </c>
      <c r="D78" s="109" t="str">
        <f>IF($A78="","",VLOOKUP($A78,Tabla7[[#All],[NIF]:[Columna1]],5,FALSE))</f>
        <v/>
      </c>
      <c r="E78" s="109" t="str">
        <f>IF($A78="","",VLOOKUP($A78,Tabla7[[#All],[NIF]:[Columna1]],8,FALSE))</f>
        <v/>
      </c>
      <c r="F78" s="109" t="str">
        <f>IF($A78="","",VLOOKUP($A78,Tabla7[[#All],[NIF]:[Columna1]],6,FALSE))</f>
        <v/>
      </c>
      <c r="G78" s="108" t="str">
        <f>IF($A78="","",VLOOKUP($A78,Tabla7[[#All],[NIF]:[Columna1]],7,FALSE))</f>
        <v/>
      </c>
      <c r="H78" s="109" t="str">
        <f>IF(Tabla75[[#This Row],[CAUSA VARIACIÓN]]="","","SI")</f>
        <v/>
      </c>
      <c r="I78" s="110"/>
      <c r="J78" s="120"/>
      <c r="K78" s="120"/>
      <c r="L78" s="115"/>
      <c r="M78" s="160"/>
      <c r="N78" s="115"/>
      <c r="O78" s="115"/>
      <c r="P78" s="157" t="str">
        <f t="shared" si="4"/>
        <v/>
      </c>
      <c r="Q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8" s="121"/>
      <c r="S78" s="122"/>
      <c r="T78" s="109" t="str">
        <f t="shared" si="5"/>
        <v/>
      </c>
      <c r="U78" s="176" t="str">
        <f>IF(Tabla75[[#This Row],[NIF]]="","",(Q78*(IF(S78&gt;1,0,S78*0.1))*('NO TOCAR'!$AB$4)*(T78/10)))</f>
        <v/>
      </c>
      <c r="V78" s="114"/>
      <c r="W78" s="119"/>
      <c r="X78" s="123"/>
      <c r="Y78" s="119"/>
      <c r="Z78" s="114"/>
      <c r="AA78" s="176" t="str">
        <f>IF(A78="","",SUM(IF(Y78&gt;1,1,Y78),IF(W78&gt;12,12,W78)*0.6)*(IF(S78&gt;1,0,S78))*'NO TOCAR'!$AB$4*(T78/100))</f>
        <v/>
      </c>
      <c r="AB78" s="178" t="str">
        <f>IF(Tabla75[[#This Row],[NIF]]="","",U:U+AA:AA)</f>
        <v/>
      </c>
      <c r="AC78" s="117"/>
      <c r="AD78" s="109" t="str">
        <f>IF(Tabla75[[#This Row],[NIF]]="","",ENTRADA!$P$19)</f>
        <v/>
      </c>
      <c r="AE78" s="109" t="str">
        <f>IF(Tabla75[[#This Row],[NIF]]="","",ENTRADA!$F$11)</f>
        <v/>
      </c>
      <c r="AF78" s="109" t="str">
        <f>IF(Tabla75[[#This Row],[NIF]]="","",ENTRADA!$F$9)</f>
        <v/>
      </c>
      <c r="AG78" s="108" t="str">
        <f>IF(Tabla75[[#This Row],[NIF]]="","",ENTRADA!$P$9)</f>
        <v/>
      </c>
    </row>
    <row r="79" spans="1:33" s="107" customFormat="1" ht="24.95" customHeight="1">
      <c r="A79" s="110"/>
      <c r="B79" s="108" t="str">
        <f>IF($A79="","",VLOOKUP($A79,Tabla7[[#All],[NIF]:[Columna1]],2,FALSE))</f>
        <v/>
      </c>
      <c r="C79" s="108" t="str">
        <f>IF($A79="","",VLOOKUP($A79,Tabla7[[#All],[NIF]:[Columna1]],3,FALSE))</f>
        <v/>
      </c>
      <c r="D79" s="109" t="str">
        <f>IF($A79="","",VLOOKUP($A79,Tabla7[[#All],[NIF]:[Columna1]],5,FALSE))</f>
        <v/>
      </c>
      <c r="E79" s="109" t="str">
        <f>IF($A79="","",VLOOKUP($A79,Tabla7[[#All],[NIF]:[Columna1]],8,FALSE))</f>
        <v/>
      </c>
      <c r="F79" s="109" t="str">
        <f>IF($A79="","",VLOOKUP($A79,Tabla7[[#All],[NIF]:[Columna1]],6,FALSE))</f>
        <v/>
      </c>
      <c r="G79" s="108" t="str">
        <f>IF($A79="","",VLOOKUP($A79,Tabla7[[#All],[NIF]:[Columna1]],7,FALSE))</f>
        <v/>
      </c>
      <c r="H79" s="109" t="str">
        <f>IF(Tabla75[[#This Row],[CAUSA VARIACIÓN]]="","","SI")</f>
        <v/>
      </c>
      <c r="I79" s="110"/>
      <c r="J79" s="120"/>
      <c r="K79" s="120"/>
      <c r="L79" s="115"/>
      <c r="M79" s="115"/>
      <c r="N79" s="115"/>
      <c r="O79" s="115"/>
      <c r="P79" s="157" t="str">
        <f t="shared" si="4"/>
        <v/>
      </c>
      <c r="Q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79" s="121"/>
      <c r="S79" s="122"/>
      <c r="T79" s="109" t="str">
        <f t="shared" si="5"/>
        <v/>
      </c>
      <c r="U79" s="176" t="str">
        <f>IF(Tabla75[[#This Row],[NIF]]="","",(Q79*(IF(S79&gt;1,0,S79*0.1))*('NO TOCAR'!$AB$4)*(T79/10)))</f>
        <v/>
      </c>
      <c r="V79" s="114"/>
      <c r="W79" s="119"/>
      <c r="X79" s="123"/>
      <c r="Y79" s="119"/>
      <c r="Z79" s="114"/>
      <c r="AA79" s="176" t="str">
        <f>IF(A79="","",SUM(IF(Y79&gt;1,1,Y79),IF(W79&gt;12,12,W79)*0.6)*(IF(S79&gt;1,0,S79))*'NO TOCAR'!$AB$4*(T79/100))</f>
        <v/>
      </c>
      <c r="AB79" s="178" t="str">
        <f>IF(Tabla75[[#This Row],[NIF]]="","",U:U+AA:AA)</f>
        <v/>
      </c>
      <c r="AC79" s="117"/>
      <c r="AD79" s="109" t="str">
        <f>IF(Tabla75[[#This Row],[NIF]]="","",ENTRADA!$P$19)</f>
        <v/>
      </c>
      <c r="AE79" s="109" t="str">
        <f>IF(Tabla75[[#This Row],[NIF]]="","",ENTRADA!$F$11)</f>
        <v/>
      </c>
      <c r="AF79" s="109" t="str">
        <f>IF(Tabla75[[#This Row],[NIF]]="","",ENTRADA!$F$9)</f>
        <v/>
      </c>
      <c r="AG79" s="108" t="str">
        <f>IF(Tabla75[[#This Row],[NIF]]="","",ENTRADA!$P$9)</f>
        <v/>
      </c>
    </row>
    <row r="80" spans="1:33" s="107" customFormat="1" ht="24.95" customHeight="1">
      <c r="A80" s="110"/>
      <c r="B80" s="108" t="str">
        <f>IF($A80="","",VLOOKUP($A80,Tabla7[[#All],[NIF]:[Columna1]],2,FALSE))</f>
        <v/>
      </c>
      <c r="C80" s="108" t="str">
        <f>IF($A80="","",VLOOKUP($A80,Tabla7[[#All],[NIF]:[Columna1]],3,FALSE))</f>
        <v/>
      </c>
      <c r="D80" s="109" t="str">
        <f>IF($A80="","",VLOOKUP($A80,Tabla7[[#All],[NIF]:[Columna1]],5,FALSE))</f>
        <v/>
      </c>
      <c r="E80" s="109" t="str">
        <f>IF($A80="","",VLOOKUP($A80,Tabla7[[#All],[NIF]:[Columna1]],8,FALSE))</f>
        <v/>
      </c>
      <c r="F80" s="109" t="str">
        <f>IF($A80="","",VLOOKUP($A80,Tabla7[[#All],[NIF]:[Columna1]],6,FALSE))</f>
        <v/>
      </c>
      <c r="G80" s="108" t="str">
        <f>IF($A80="","",VLOOKUP($A80,Tabla7[[#All],[NIF]:[Columna1]],7,FALSE))</f>
        <v/>
      </c>
      <c r="H80" s="109" t="str">
        <f>IF(Tabla75[[#This Row],[CAUSA VARIACIÓN]]="","","SI")</f>
        <v/>
      </c>
      <c r="I80" s="110"/>
      <c r="J80" s="120"/>
      <c r="K80" s="120"/>
      <c r="L80" s="115"/>
      <c r="M80" s="115"/>
      <c r="N80" s="115"/>
      <c r="O80" s="115"/>
      <c r="P80" s="157" t="str">
        <f t="shared" si="4"/>
        <v/>
      </c>
      <c r="Q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0" s="121"/>
      <c r="S80" s="122"/>
      <c r="T80" s="109" t="str">
        <f t="shared" si="5"/>
        <v/>
      </c>
      <c r="U80" s="176" t="str">
        <f>IF(Tabla75[[#This Row],[NIF]]="","",(Q80*(IF(S80&gt;1,0,S80*0.1))*('NO TOCAR'!$AB$4)*(T80/10)))</f>
        <v/>
      </c>
      <c r="V80" s="114"/>
      <c r="W80" s="119"/>
      <c r="X80" s="123"/>
      <c r="Y80" s="119"/>
      <c r="Z80" s="114"/>
      <c r="AA80" s="176" t="str">
        <f>IF(A80="","",SUM(IF(Y80&gt;1,1,Y80),IF(W80&gt;12,12,W80)*0.6)*(IF(S80&gt;1,0,S80))*'NO TOCAR'!$AB$4*(T80/100))</f>
        <v/>
      </c>
      <c r="AB80" s="178" t="str">
        <f>IF(Tabla75[[#This Row],[NIF]]="","",U:U+AA:AA)</f>
        <v/>
      </c>
      <c r="AC80" s="117"/>
      <c r="AD80" s="109" t="str">
        <f>IF(Tabla75[[#This Row],[NIF]]="","",ENTRADA!$P$19)</f>
        <v/>
      </c>
      <c r="AE80" s="109" t="str">
        <f>IF(Tabla75[[#This Row],[NIF]]="","",ENTRADA!$F$11)</f>
        <v/>
      </c>
      <c r="AF80" s="109" t="str">
        <f>IF(Tabla75[[#This Row],[NIF]]="","",ENTRADA!$F$9)</f>
        <v/>
      </c>
      <c r="AG80" s="108" t="str">
        <f>IF(Tabla75[[#This Row],[NIF]]="","",ENTRADA!$P$9)</f>
        <v/>
      </c>
    </row>
    <row r="81" spans="1:33" s="107" customFormat="1" ht="24.95" customHeight="1">
      <c r="A81" s="110"/>
      <c r="B81" s="108" t="str">
        <f>IF($A81="","",VLOOKUP($A81,Tabla7[[#All],[NIF]:[Columna1]],2,FALSE))</f>
        <v/>
      </c>
      <c r="C81" s="108" t="str">
        <f>IF($A81="","",VLOOKUP($A81,Tabla7[[#All],[NIF]:[Columna1]],3,FALSE))</f>
        <v/>
      </c>
      <c r="D81" s="109" t="str">
        <f>IF($A81="","",VLOOKUP($A81,Tabla7[[#All],[NIF]:[Columna1]],5,FALSE))</f>
        <v/>
      </c>
      <c r="E81" s="109" t="str">
        <f>IF($A81="","",VLOOKUP($A81,Tabla7[[#All],[NIF]:[Columna1]],8,FALSE))</f>
        <v/>
      </c>
      <c r="F81" s="109" t="str">
        <f>IF($A81="","",VLOOKUP($A81,Tabla7[[#All],[NIF]:[Columna1]],6,FALSE))</f>
        <v/>
      </c>
      <c r="G81" s="108" t="str">
        <f>IF($A81="","",VLOOKUP($A81,Tabla7[[#All],[NIF]:[Columna1]],7,FALSE))</f>
        <v/>
      </c>
      <c r="H81" s="109" t="str">
        <f>IF(Tabla75[[#This Row],[CAUSA VARIACIÓN]]="","","SI")</f>
        <v/>
      </c>
      <c r="I81" s="110"/>
      <c r="J81" s="120"/>
      <c r="K81" s="120"/>
      <c r="L81" s="115"/>
      <c r="M81" s="115"/>
      <c r="N81" s="115"/>
      <c r="O81" s="115"/>
      <c r="P81" s="157" t="str">
        <f t="shared" si="4"/>
        <v/>
      </c>
      <c r="Q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1" s="121"/>
      <c r="S81" s="122"/>
      <c r="T81" s="109" t="str">
        <f t="shared" si="5"/>
        <v/>
      </c>
      <c r="U81" s="176" t="str">
        <f>IF(Tabla75[[#This Row],[NIF]]="","",(Q81*(IF(S81&gt;1,0,S81*0.1))*('NO TOCAR'!$AB$4)*(T81/10)))</f>
        <v/>
      </c>
      <c r="V81" s="114"/>
      <c r="W81" s="119"/>
      <c r="X81" s="123"/>
      <c r="Y81" s="119"/>
      <c r="Z81" s="114"/>
      <c r="AA81" s="176" t="str">
        <f>IF(A81="","",SUM(IF(Y81&gt;1,1,Y81),IF(W81&gt;12,12,W81)*0.6)*(IF(S81&gt;1,0,S81))*'NO TOCAR'!$AB$4*(T81/100))</f>
        <v/>
      </c>
      <c r="AB81" s="178" t="str">
        <f>IF(Tabla75[[#This Row],[NIF]]="","",U:U+AA:AA)</f>
        <v/>
      </c>
      <c r="AC81" s="117"/>
      <c r="AD81" s="109" t="str">
        <f>IF(Tabla75[[#This Row],[NIF]]="","",ENTRADA!$P$19)</f>
        <v/>
      </c>
      <c r="AE81" s="109" t="str">
        <f>IF(Tabla75[[#This Row],[NIF]]="","",ENTRADA!$F$11)</f>
        <v/>
      </c>
      <c r="AF81" s="109" t="str">
        <f>IF(Tabla75[[#This Row],[NIF]]="","",ENTRADA!$F$9)</f>
        <v/>
      </c>
      <c r="AG81" s="108" t="str">
        <f>IF(Tabla75[[#This Row],[NIF]]="","",ENTRADA!$P$9)</f>
        <v/>
      </c>
    </row>
    <row r="82" spans="1:33" s="107" customFormat="1" ht="24.95" customHeight="1">
      <c r="A82" s="110"/>
      <c r="B82" s="108" t="str">
        <f>IF($A82="","",VLOOKUP($A82,Tabla7[[#All],[NIF]:[Columna1]],2,FALSE))</f>
        <v/>
      </c>
      <c r="C82" s="108" t="str">
        <f>IF($A82="","",VLOOKUP($A82,Tabla7[[#All],[NIF]:[Columna1]],3,FALSE))</f>
        <v/>
      </c>
      <c r="D82" s="109" t="str">
        <f>IF($A82="","",VLOOKUP($A82,Tabla7[[#All],[NIF]:[Columna1]],5,FALSE))</f>
        <v/>
      </c>
      <c r="E82" s="109" t="str">
        <f>IF($A82="","",VLOOKUP($A82,Tabla7[[#All],[NIF]:[Columna1]],8,FALSE))</f>
        <v/>
      </c>
      <c r="F82" s="109" t="str">
        <f>IF($A82="","",VLOOKUP($A82,Tabla7[[#All],[NIF]:[Columna1]],6,FALSE))</f>
        <v/>
      </c>
      <c r="G82" s="108" t="str">
        <f>IF($A82="","",VLOOKUP($A82,Tabla7[[#All],[NIF]:[Columna1]],7,FALSE))</f>
        <v/>
      </c>
      <c r="H82" s="109" t="str">
        <f>IF(Tabla75[[#This Row],[CAUSA VARIACIÓN]]="","","SI")</f>
        <v/>
      </c>
      <c r="I82" s="110"/>
      <c r="J82" s="120"/>
      <c r="K82" s="120"/>
      <c r="L82" s="115"/>
      <c r="M82" s="160"/>
      <c r="N82" s="115"/>
      <c r="O82" s="115"/>
      <c r="P82" s="157" t="str">
        <f t="shared" si="4"/>
        <v/>
      </c>
      <c r="Q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2" s="121"/>
      <c r="S82" s="122"/>
      <c r="T82" s="109" t="str">
        <f t="shared" si="5"/>
        <v/>
      </c>
      <c r="U82" s="176" t="str">
        <f>IF(Tabla75[[#This Row],[NIF]]="","",(Q82*(IF(S82&gt;1,0,S82*0.1))*('NO TOCAR'!$AB$4)*(T82/10)))</f>
        <v/>
      </c>
      <c r="V82" s="114"/>
      <c r="W82" s="119"/>
      <c r="X82" s="123"/>
      <c r="Y82" s="119"/>
      <c r="Z82" s="114"/>
      <c r="AA82" s="176" t="str">
        <f>IF(A82="","",SUM(IF(Y82&gt;1,1,Y82),IF(W82&gt;12,12,W82)*0.6)*(IF(S82&gt;1,0,S82))*'NO TOCAR'!$AB$4*(T82/100))</f>
        <v/>
      </c>
      <c r="AB82" s="178" t="str">
        <f>IF(Tabla75[[#This Row],[NIF]]="","",U:U+AA:AA)</f>
        <v/>
      </c>
      <c r="AC82" s="117"/>
      <c r="AD82" s="109" t="str">
        <f>IF(Tabla75[[#This Row],[NIF]]="","",ENTRADA!$P$19)</f>
        <v/>
      </c>
      <c r="AE82" s="109" t="str">
        <f>IF(Tabla75[[#This Row],[NIF]]="","",ENTRADA!$F$11)</f>
        <v/>
      </c>
      <c r="AF82" s="109" t="str">
        <f>IF(Tabla75[[#This Row],[NIF]]="","",ENTRADA!$F$9)</f>
        <v/>
      </c>
      <c r="AG82" s="108" t="str">
        <f>IF(Tabla75[[#This Row],[NIF]]="","",ENTRADA!$P$9)</f>
        <v/>
      </c>
    </row>
    <row r="83" spans="1:33" s="107" customFormat="1" ht="24.95" customHeight="1">
      <c r="A83" s="110"/>
      <c r="B83" s="108" t="str">
        <f>IF($A83="","",VLOOKUP($A83,Tabla7[[#All],[NIF]:[Columna1]],2,FALSE))</f>
        <v/>
      </c>
      <c r="C83" s="108" t="str">
        <f>IF($A83="","",VLOOKUP($A83,Tabla7[[#All],[NIF]:[Columna1]],3,FALSE))</f>
        <v/>
      </c>
      <c r="D83" s="109" t="str">
        <f>IF($A83="","",VLOOKUP($A83,Tabla7[[#All],[NIF]:[Columna1]],5,FALSE))</f>
        <v/>
      </c>
      <c r="E83" s="109" t="str">
        <f>IF($A83="","",VLOOKUP($A83,Tabla7[[#All],[NIF]:[Columna1]],8,FALSE))</f>
        <v/>
      </c>
      <c r="F83" s="109" t="str">
        <f>IF($A83="","",VLOOKUP($A83,Tabla7[[#All],[NIF]:[Columna1]],6,FALSE))</f>
        <v/>
      </c>
      <c r="G83" s="108" t="str">
        <f>IF($A83="","",VLOOKUP($A83,Tabla7[[#All],[NIF]:[Columna1]],7,FALSE))</f>
        <v/>
      </c>
      <c r="H83" s="109" t="str">
        <f>IF(Tabla75[[#This Row],[CAUSA VARIACIÓN]]="","","SI")</f>
        <v/>
      </c>
      <c r="I83" s="110"/>
      <c r="J83" s="120"/>
      <c r="K83" s="120"/>
      <c r="L83" s="115"/>
      <c r="M83" s="115"/>
      <c r="N83" s="115"/>
      <c r="O83" s="115"/>
      <c r="P83" s="157" t="str">
        <f t="shared" si="4"/>
        <v/>
      </c>
      <c r="Q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3" s="121"/>
      <c r="S83" s="122"/>
      <c r="T83" s="109" t="str">
        <f t="shared" si="5"/>
        <v/>
      </c>
      <c r="U83" s="176" t="str">
        <f>IF(Tabla75[[#This Row],[NIF]]="","",(Q83*(IF(S83&gt;1,0,S83*0.1))*('NO TOCAR'!$AB$4)*(T83/10)))</f>
        <v/>
      </c>
      <c r="V83" s="114"/>
      <c r="W83" s="119"/>
      <c r="X83" s="123"/>
      <c r="Y83" s="119"/>
      <c r="Z83" s="114"/>
      <c r="AA83" s="176" t="str">
        <f>IF(A83="","",SUM(IF(Y83&gt;1,1,Y83),IF(W83&gt;12,12,W83)*0.6)*(IF(S83&gt;1,0,S83))*'NO TOCAR'!$AB$4*(T83/100))</f>
        <v/>
      </c>
      <c r="AB83" s="178" t="str">
        <f>IF(Tabla75[[#This Row],[NIF]]="","",U:U+AA:AA)</f>
        <v/>
      </c>
      <c r="AC83" s="117"/>
      <c r="AD83" s="109" t="str">
        <f>IF(Tabla75[[#This Row],[NIF]]="","",ENTRADA!$P$19)</f>
        <v/>
      </c>
      <c r="AE83" s="109" t="str">
        <f>IF(Tabla75[[#This Row],[NIF]]="","",ENTRADA!$F$11)</f>
        <v/>
      </c>
      <c r="AF83" s="109" t="str">
        <f>IF(Tabla75[[#This Row],[NIF]]="","",ENTRADA!$F$9)</f>
        <v/>
      </c>
      <c r="AG83" s="108" t="str">
        <f>IF(Tabla75[[#This Row],[NIF]]="","",ENTRADA!$P$9)</f>
        <v/>
      </c>
    </row>
    <row r="84" spans="1:33" s="107" customFormat="1" ht="24.95" customHeight="1">
      <c r="A84" s="110"/>
      <c r="B84" s="108" t="str">
        <f>IF($A84="","",VLOOKUP($A84,Tabla7[[#All],[NIF]:[Columna1]],2,FALSE))</f>
        <v/>
      </c>
      <c r="C84" s="108" t="str">
        <f>IF($A84="","",VLOOKUP($A84,Tabla7[[#All],[NIF]:[Columna1]],3,FALSE))</f>
        <v/>
      </c>
      <c r="D84" s="109" t="str">
        <f>IF($A84="","",VLOOKUP($A84,Tabla7[[#All],[NIF]:[Columna1]],5,FALSE))</f>
        <v/>
      </c>
      <c r="E84" s="109" t="str">
        <f>IF($A84="","",VLOOKUP($A84,Tabla7[[#All],[NIF]:[Columna1]],8,FALSE))</f>
        <v/>
      </c>
      <c r="F84" s="109" t="str">
        <f>IF($A84="","",VLOOKUP($A84,Tabla7[[#All],[NIF]:[Columna1]],6,FALSE))</f>
        <v/>
      </c>
      <c r="G84" s="108" t="str">
        <f>IF($A84="","",VLOOKUP($A84,Tabla7[[#All],[NIF]:[Columna1]],7,FALSE))</f>
        <v/>
      </c>
      <c r="H84" s="109" t="str">
        <f>IF(Tabla75[[#This Row],[CAUSA VARIACIÓN]]="","","SI")</f>
        <v/>
      </c>
      <c r="I84" s="110"/>
      <c r="J84" s="120"/>
      <c r="K84" s="120"/>
      <c r="L84" s="115"/>
      <c r="M84" s="115"/>
      <c r="N84" s="115"/>
      <c r="O84" s="115"/>
      <c r="P84" s="157" t="str">
        <f t="shared" si="4"/>
        <v/>
      </c>
      <c r="Q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4" s="121"/>
      <c r="S84" s="122"/>
      <c r="T84" s="109" t="str">
        <f t="shared" si="5"/>
        <v/>
      </c>
      <c r="U84" s="176" t="str">
        <f>IF(Tabla75[[#This Row],[NIF]]="","",(Q84*(IF(S84&gt;1,0,S84*0.1))*('NO TOCAR'!$AB$4)*(T84/10)))</f>
        <v/>
      </c>
      <c r="V84" s="114"/>
      <c r="W84" s="119"/>
      <c r="X84" s="123"/>
      <c r="Y84" s="119"/>
      <c r="Z84" s="114"/>
      <c r="AA84" s="176" t="str">
        <f>IF(A84="","",SUM(IF(Y84&gt;1,1,Y84),IF(W84&gt;12,12,W84)*0.6)*(IF(S84&gt;1,0,S84))*'NO TOCAR'!$AB$4*(T84/100))</f>
        <v/>
      </c>
      <c r="AB84" s="178" t="str">
        <f>IF(Tabla75[[#This Row],[NIF]]="","",U:U+AA:AA)</f>
        <v/>
      </c>
      <c r="AC84" s="117"/>
      <c r="AD84" s="109" t="str">
        <f>IF(Tabla75[[#This Row],[NIF]]="","",ENTRADA!$P$19)</f>
        <v/>
      </c>
      <c r="AE84" s="109" t="str">
        <f>IF(Tabla75[[#This Row],[NIF]]="","",ENTRADA!$F$11)</f>
        <v/>
      </c>
      <c r="AF84" s="109" t="str">
        <f>IF(Tabla75[[#This Row],[NIF]]="","",ENTRADA!$F$9)</f>
        <v/>
      </c>
      <c r="AG84" s="108" t="str">
        <f>IF(Tabla75[[#This Row],[NIF]]="","",ENTRADA!$P$9)</f>
        <v/>
      </c>
    </row>
    <row r="85" spans="1:33" s="107" customFormat="1" ht="24.95" customHeight="1">
      <c r="A85" s="110"/>
      <c r="B85" s="108" t="str">
        <f>IF($A85="","",VLOOKUP($A85,Tabla7[[#All],[NIF]:[Columna1]],2,FALSE))</f>
        <v/>
      </c>
      <c r="C85" s="108" t="str">
        <f>IF($A85="","",VLOOKUP($A85,Tabla7[[#All],[NIF]:[Columna1]],3,FALSE))</f>
        <v/>
      </c>
      <c r="D85" s="109" t="str">
        <f>IF($A85="","",VLOOKUP($A85,Tabla7[[#All],[NIF]:[Columna1]],5,FALSE))</f>
        <v/>
      </c>
      <c r="E85" s="109" t="str">
        <f>IF($A85="","",VLOOKUP($A85,Tabla7[[#All],[NIF]:[Columna1]],8,FALSE))</f>
        <v/>
      </c>
      <c r="F85" s="109" t="str">
        <f>IF($A85="","",VLOOKUP($A85,Tabla7[[#All],[NIF]:[Columna1]],6,FALSE))</f>
        <v/>
      </c>
      <c r="G85" s="108" t="str">
        <f>IF($A85="","",VLOOKUP($A85,Tabla7[[#All],[NIF]:[Columna1]],7,FALSE))</f>
        <v/>
      </c>
      <c r="H85" s="109" t="str">
        <f>IF(Tabla75[[#This Row],[CAUSA VARIACIÓN]]="","","SI")</f>
        <v/>
      </c>
      <c r="I85" s="110"/>
      <c r="J85" s="120"/>
      <c r="K85" s="120"/>
      <c r="L85" s="115"/>
      <c r="M85" s="115"/>
      <c r="N85" s="115"/>
      <c r="O85" s="115"/>
      <c r="P85" s="157" t="str">
        <f t="shared" si="4"/>
        <v/>
      </c>
      <c r="Q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5" s="121"/>
      <c r="S85" s="122"/>
      <c r="T85" s="109" t="str">
        <f t="shared" si="5"/>
        <v/>
      </c>
      <c r="U85" s="176" t="str">
        <f>IF(Tabla75[[#This Row],[NIF]]="","",(Q85*(IF(S85&gt;1,0,S85*0.1))*('NO TOCAR'!$AB$4)*(T85/10)))</f>
        <v/>
      </c>
      <c r="V85" s="114"/>
      <c r="W85" s="119"/>
      <c r="X85" s="123"/>
      <c r="Y85" s="119"/>
      <c r="Z85" s="114"/>
      <c r="AA85" s="176" t="str">
        <f>IF(A85="","",SUM(IF(Y85&gt;1,1,Y85),IF(W85&gt;12,12,W85)*0.6)*(IF(S85&gt;1,0,S85))*'NO TOCAR'!$AB$4*(T85/100))</f>
        <v/>
      </c>
      <c r="AB85" s="178" t="str">
        <f>IF(Tabla75[[#This Row],[NIF]]="","",U:U+AA:AA)</f>
        <v/>
      </c>
      <c r="AC85" s="117"/>
      <c r="AD85" s="109" t="str">
        <f>IF(Tabla75[[#This Row],[NIF]]="","",ENTRADA!$P$19)</f>
        <v/>
      </c>
      <c r="AE85" s="109" t="str">
        <f>IF(Tabla75[[#This Row],[NIF]]="","",ENTRADA!$F$11)</f>
        <v/>
      </c>
      <c r="AF85" s="109" t="str">
        <f>IF(Tabla75[[#This Row],[NIF]]="","",ENTRADA!$F$9)</f>
        <v/>
      </c>
      <c r="AG85" s="108" t="str">
        <f>IF(Tabla75[[#This Row],[NIF]]="","",ENTRADA!$P$9)</f>
        <v/>
      </c>
    </row>
    <row r="86" spans="1:33" s="107" customFormat="1" ht="24.95" customHeight="1">
      <c r="A86" s="110"/>
      <c r="B86" s="108" t="str">
        <f>IF($A86="","",VLOOKUP($A86,Tabla7[[#All],[NIF]:[Columna1]],2,FALSE))</f>
        <v/>
      </c>
      <c r="C86" s="108" t="str">
        <f>IF($A86="","",VLOOKUP($A86,Tabla7[[#All],[NIF]:[Columna1]],3,FALSE))</f>
        <v/>
      </c>
      <c r="D86" s="109" t="str">
        <f>IF($A86="","",VLOOKUP($A86,Tabla7[[#All],[NIF]:[Columna1]],5,FALSE))</f>
        <v/>
      </c>
      <c r="E86" s="109" t="str">
        <f>IF($A86="","",VLOOKUP($A86,Tabla7[[#All],[NIF]:[Columna1]],8,FALSE))</f>
        <v/>
      </c>
      <c r="F86" s="109" t="str">
        <f>IF($A86="","",VLOOKUP($A86,Tabla7[[#All],[NIF]:[Columna1]],6,FALSE))</f>
        <v/>
      </c>
      <c r="G86" s="108" t="str">
        <f>IF($A86="","",VLOOKUP($A86,Tabla7[[#All],[NIF]:[Columna1]],7,FALSE))</f>
        <v/>
      </c>
      <c r="H86" s="109" t="str">
        <f>IF(Tabla75[[#This Row],[CAUSA VARIACIÓN]]="","","SI")</f>
        <v/>
      </c>
      <c r="I86" s="110"/>
      <c r="J86" s="120"/>
      <c r="K86" s="120"/>
      <c r="L86" s="115"/>
      <c r="M86" s="160"/>
      <c r="N86" s="115"/>
      <c r="O86" s="115"/>
      <c r="P86" s="157" t="str">
        <f t="shared" si="4"/>
        <v/>
      </c>
      <c r="Q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6" s="121"/>
      <c r="S86" s="122"/>
      <c r="T86" s="109" t="str">
        <f t="shared" si="5"/>
        <v/>
      </c>
      <c r="U86" s="176" t="str">
        <f>IF(Tabla75[[#This Row],[NIF]]="","",(Q86*(IF(S86&gt;1,0,S86*0.1))*('NO TOCAR'!$AB$4)*(T86/10)))</f>
        <v/>
      </c>
      <c r="V86" s="114"/>
      <c r="W86" s="119"/>
      <c r="X86" s="123"/>
      <c r="Y86" s="119"/>
      <c r="Z86" s="114"/>
      <c r="AA86" s="176" t="str">
        <f>IF(A86="","",SUM(IF(Y86&gt;1,1,Y86),IF(W86&gt;12,12,W86)*0.6)*(IF(S86&gt;1,0,S86))*'NO TOCAR'!$AB$4*(T86/100))</f>
        <v/>
      </c>
      <c r="AB86" s="178" t="str">
        <f>IF(Tabla75[[#This Row],[NIF]]="","",U:U+AA:AA)</f>
        <v/>
      </c>
      <c r="AC86" s="117"/>
      <c r="AD86" s="109" t="str">
        <f>IF(Tabla75[[#This Row],[NIF]]="","",ENTRADA!$P$19)</f>
        <v/>
      </c>
      <c r="AE86" s="109" t="str">
        <f>IF(Tabla75[[#This Row],[NIF]]="","",ENTRADA!$F$11)</f>
        <v/>
      </c>
      <c r="AF86" s="109" t="str">
        <f>IF(Tabla75[[#This Row],[NIF]]="","",ENTRADA!$F$9)</f>
        <v/>
      </c>
      <c r="AG86" s="108" t="str">
        <f>IF(Tabla75[[#This Row],[NIF]]="","",ENTRADA!$P$9)</f>
        <v/>
      </c>
    </row>
    <row r="87" spans="1:33" s="107" customFormat="1" ht="24.95" customHeight="1">
      <c r="A87" s="110"/>
      <c r="B87" s="108" t="str">
        <f>IF($A87="","",VLOOKUP($A87,Tabla7[[#All],[NIF]:[Columna1]],2,FALSE))</f>
        <v/>
      </c>
      <c r="C87" s="108" t="str">
        <f>IF($A87="","",VLOOKUP($A87,Tabla7[[#All],[NIF]:[Columna1]],3,FALSE))</f>
        <v/>
      </c>
      <c r="D87" s="109" t="str">
        <f>IF($A87="","",VLOOKUP($A87,Tabla7[[#All],[NIF]:[Columna1]],5,FALSE))</f>
        <v/>
      </c>
      <c r="E87" s="109" t="str">
        <f>IF($A87="","",VLOOKUP($A87,Tabla7[[#All],[NIF]:[Columna1]],8,FALSE))</f>
        <v/>
      </c>
      <c r="F87" s="109" t="str">
        <f>IF($A87="","",VLOOKUP($A87,Tabla7[[#All],[NIF]:[Columna1]],6,FALSE))</f>
        <v/>
      </c>
      <c r="G87" s="108" t="str">
        <f>IF($A87="","",VLOOKUP($A87,Tabla7[[#All],[NIF]:[Columna1]],7,FALSE))</f>
        <v/>
      </c>
      <c r="H87" s="109" t="str">
        <f>IF(Tabla75[[#This Row],[CAUSA VARIACIÓN]]="","","SI")</f>
        <v/>
      </c>
      <c r="I87" s="110"/>
      <c r="J87" s="120"/>
      <c r="K87" s="120"/>
      <c r="L87" s="115"/>
      <c r="M87" s="115"/>
      <c r="N87" s="115"/>
      <c r="O87" s="115"/>
      <c r="P87" s="157" t="str">
        <f t="shared" si="4"/>
        <v/>
      </c>
      <c r="Q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7" s="121"/>
      <c r="S87" s="122"/>
      <c r="T87" s="109" t="str">
        <f t="shared" si="5"/>
        <v/>
      </c>
      <c r="U87" s="176" t="str">
        <f>IF(Tabla75[[#This Row],[NIF]]="","",(Q87*(IF(S87&gt;1,0,S87*0.1))*('NO TOCAR'!$AB$4)*(T87/10)))</f>
        <v/>
      </c>
      <c r="V87" s="114"/>
      <c r="W87" s="119"/>
      <c r="X87" s="123"/>
      <c r="Y87" s="119"/>
      <c r="Z87" s="114"/>
      <c r="AA87" s="176" t="str">
        <f>IF(A87="","",SUM(IF(Y87&gt;1,1,Y87),IF(W87&gt;12,12,W87)*0.6)*(IF(S87&gt;1,0,S87))*'NO TOCAR'!$AB$4*(T87/100))</f>
        <v/>
      </c>
      <c r="AB87" s="178" t="str">
        <f>IF(Tabla75[[#This Row],[NIF]]="","",U:U+AA:AA)</f>
        <v/>
      </c>
      <c r="AC87" s="117"/>
      <c r="AD87" s="109" t="str">
        <f>IF(Tabla75[[#This Row],[NIF]]="","",ENTRADA!$P$19)</f>
        <v/>
      </c>
      <c r="AE87" s="109" t="str">
        <f>IF(Tabla75[[#This Row],[NIF]]="","",ENTRADA!$F$11)</f>
        <v/>
      </c>
      <c r="AF87" s="109" t="str">
        <f>IF(Tabla75[[#This Row],[NIF]]="","",ENTRADA!$F$9)</f>
        <v/>
      </c>
      <c r="AG87" s="108" t="str">
        <f>IF(Tabla75[[#This Row],[NIF]]="","",ENTRADA!$P$9)</f>
        <v/>
      </c>
    </row>
    <row r="88" spans="1:33" s="107" customFormat="1" ht="24.95" customHeight="1">
      <c r="A88" s="110"/>
      <c r="B88" s="108" t="str">
        <f>IF($A88="","",VLOOKUP($A88,Tabla7[[#All],[NIF]:[Columna1]],2,FALSE))</f>
        <v/>
      </c>
      <c r="C88" s="108" t="str">
        <f>IF($A88="","",VLOOKUP($A88,Tabla7[[#All],[NIF]:[Columna1]],3,FALSE))</f>
        <v/>
      </c>
      <c r="D88" s="109" t="str">
        <f>IF($A88="","",VLOOKUP($A88,Tabla7[[#All],[NIF]:[Columna1]],5,FALSE))</f>
        <v/>
      </c>
      <c r="E88" s="109" t="str">
        <f>IF($A88="","",VLOOKUP($A88,Tabla7[[#All],[NIF]:[Columna1]],8,FALSE))</f>
        <v/>
      </c>
      <c r="F88" s="109" t="str">
        <f>IF($A88="","",VLOOKUP($A88,Tabla7[[#All],[NIF]:[Columna1]],6,FALSE))</f>
        <v/>
      </c>
      <c r="G88" s="108" t="str">
        <f>IF($A88="","",VLOOKUP($A88,Tabla7[[#All],[NIF]:[Columna1]],7,FALSE))</f>
        <v/>
      </c>
      <c r="H88" s="109" t="str">
        <f>IF(Tabla75[[#This Row],[CAUSA VARIACIÓN]]="","","SI")</f>
        <v/>
      </c>
      <c r="I88" s="110"/>
      <c r="J88" s="120"/>
      <c r="K88" s="120"/>
      <c r="L88" s="115"/>
      <c r="M88" s="115"/>
      <c r="N88" s="115"/>
      <c r="O88" s="115"/>
      <c r="P88" s="157" t="str">
        <f t="shared" si="4"/>
        <v/>
      </c>
      <c r="Q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8" s="121"/>
      <c r="S88" s="122"/>
      <c r="T88" s="109" t="str">
        <f t="shared" si="5"/>
        <v/>
      </c>
      <c r="U88" s="176" t="str">
        <f>IF(Tabla75[[#This Row],[NIF]]="","",(Q88*(IF(S88&gt;1,0,S88*0.1))*('NO TOCAR'!$AB$4)*(T88/10)))</f>
        <v/>
      </c>
      <c r="V88" s="114"/>
      <c r="W88" s="119"/>
      <c r="X88" s="123"/>
      <c r="Y88" s="119"/>
      <c r="Z88" s="114"/>
      <c r="AA88" s="176" t="str">
        <f>IF(A88="","",SUM(IF(Y88&gt;1,1,Y88),IF(W88&gt;12,12,W88)*0.6)*(IF(S88&gt;1,0,S88))*'NO TOCAR'!$AB$4*(T88/100))</f>
        <v/>
      </c>
      <c r="AB88" s="178" t="str">
        <f>IF(Tabla75[[#This Row],[NIF]]="","",U:U+AA:AA)</f>
        <v/>
      </c>
      <c r="AC88" s="117"/>
      <c r="AD88" s="109" t="str">
        <f>IF(Tabla75[[#This Row],[NIF]]="","",ENTRADA!$P$19)</f>
        <v/>
      </c>
      <c r="AE88" s="109" t="str">
        <f>IF(Tabla75[[#This Row],[NIF]]="","",ENTRADA!$F$11)</f>
        <v/>
      </c>
      <c r="AF88" s="109" t="str">
        <f>IF(Tabla75[[#This Row],[NIF]]="","",ENTRADA!$F$9)</f>
        <v/>
      </c>
      <c r="AG88" s="108" t="str">
        <f>IF(Tabla75[[#This Row],[NIF]]="","",ENTRADA!$P$9)</f>
        <v/>
      </c>
    </row>
    <row r="89" spans="1:33" s="107" customFormat="1" ht="24.95" customHeight="1">
      <c r="A89" s="110"/>
      <c r="B89" s="108" t="str">
        <f>IF($A89="","",VLOOKUP($A89,Tabla7[[#All],[NIF]:[Columna1]],2,FALSE))</f>
        <v/>
      </c>
      <c r="C89" s="108" t="str">
        <f>IF($A89="","",VLOOKUP($A89,Tabla7[[#All],[NIF]:[Columna1]],3,FALSE))</f>
        <v/>
      </c>
      <c r="D89" s="109" t="str">
        <f>IF($A89="","",VLOOKUP($A89,Tabla7[[#All],[NIF]:[Columna1]],5,FALSE))</f>
        <v/>
      </c>
      <c r="E89" s="109" t="str">
        <f>IF($A89="","",VLOOKUP($A89,Tabla7[[#All],[NIF]:[Columna1]],8,FALSE))</f>
        <v/>
      </c>
      <c r="F89" s="109" t="str">
        <f>IF($A89="","",VLOOKUP($A89,Tabla7[[#All],[NIF]:[Columna1]],6,FALSE))</f>
        <v/>
      </c>
      <c r="G89" s="108" t="str">
        <f>IF($A89="","",VLOOKUP($A89,Tabla7[[#All],[NIF]:[Columna1]],7,FALSE))</f>
        <v/>
      </c>
      <c r="H89" s="109" t="str">
        <f>IF(Tabla75[[#This Row],[CAUSA VARIACIÓN]]="","","SI")</f>
        <v/>
      </c>
      <c r="I89" s="110"/>
      <c r="J89" s="120"/>
      <c r="K89" s="120"/>
      <c r="L89" s="115"/>
      <c r="M89" s="115"/>
      <c r="N89" s="115"/>
      <c r="O89" s="115"/>
      <c r="P89" s="157" t="str">
        <f t="shared" si="4"/>
        <v/>
      </c>
      <c r="Q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89" s="121"/>
      <c r="S89" s="122"/>
      <c r="T89" s="109" t="str">
        <f t="shared" si="5"/>
        <v/>
      </c>
      <c r="U89" s="176" t="str">
        <f>IF(Tabla75[[#This Row],[NIF]]="","",(Q89*(IF(S89&gt;1,0,S89*0.1))*('NO TOCAR'!$AB$4)*(T89/10)))</f>
        <v/>
      </c>
      <c r="V89" s="114"/>
      <c r="W89" s="119"/>
      <c r="X89" s="123"/>
      <c r="Y89" s="119"/>
      <c r="Z89" s="114"/>
      <c r="AA89" s="176" t="str">
        <f>IF(A89="","",SUM(IF(Y89&gt;1,1,Y89),IF(W89&gt;12,12,W89)*0.6)*(IF(S89&gt;1,0,S89))*'NO TOCAR'!$AB$4*(T89/100))</f>
        <v/>
      </c>
      <c r="AB89" s="178" t="str">
        <f>IF(Tabla75[[#This Row],[NIF]]="","",U:U+AA:AA)</f>
        <v/>
      </c>
      <c r="AC89" s="117"/>
      <c r="AD89" s="109" t="str">
        <f>IF(Tabla75[[#This Row],[NIF]]="","",ENTRADA!$P$19)</f>
        <v/>
      </c>
      <c r="AE89" s="109" t="str">
        <f>IF(Tabla75[[#This Row],[NIF]]="","",ENTRADA!$F$11)</f>
        <v/>
      </c>
      <c r="AF89" s="109" t="str">
        <f>IF(Tabla75[[#This Row],[NIF]]="","",ENTRADA!$F$9)</f>
        <v/>
      </c>
      <c r="AG89" s="108" t="str">
        <f>IF(Tabla75[[#This Row],[NIF]]="","",ENTRADA!$P$9)</f>
        <v/>
      </c>
    </row>
    <row r="90" spans="1:33" s="107" customFormat="1" ht="24.95" customHeight="1">
      <c r="A90" s="110"/>
      <c r="B90" s="108" t="str">
        <f>IF($A90="","",VLOOKUP($A90,Tabla7[[#All],[NIF]:[Columna1]],2,FALSE))</f>
        <v/>
      </c>
      <c r="C90" s="108" t="str">
        <f>IF($A90="","",VLOOKUP($A90,Tabla7[[#All],[NIF]:[Columna1]],3,FALSE))</f>
        <v/>
      </c>
      <c r="D90" s="109" t="str">
        <f>IF($A90="","",VLOOKUP($A90,Tabla7[[#All],[NIF]:[Columna1]],5,FALSE))</f>
        <v/>
      </c>
      <c r="E90" s="109" t="str">
        <f>IF($A90="","",VLOOKUP($A90,Tabla7[[#All],[NIF]:[Columna1]],8,FALSE))</f>
        <v/>
      </c>
      <c r="F90" s="109" t="str">
        <f>IF($A90="","",VLOOKUP($A90,Tabla7[[#All],[NIF]:[Columna1]],6,FALSE))</f>
        <v/>
      </c>
      <c r="G90" s="108" t="str">
        <f>IF($A90="","",VLOOKUP($A90,Tabla7[[#All],[NIF]:[Columna1]],7,FALSE))</f>
        <v/>
      </c>
      <c r="H90" s="109" t="str">
        <f>IF(Tabla75[[#This Row],[CAUSA VARIACIÓN]]="","","SI")</f>
        <v/>
      </c>
      <c r="I90" s="110"/>
      <c r="J90" s="120"/>
      <c r="K90" s="120"/>
      <c r="L90" s="115"/>
      <c r="M90" s="160"/>
      <c r="N90" s="115"/>
      <c r="O90" s="115"/>
      <c r="P90" s="157" t="str">
        <f t="shared" si="4"/>
        <v/>
      </c>
      <c r="Q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0" s="121"/>
      <c r="S90" s="122"/>
      <c r="T90" s="109" t="str">
        <f t="shared" si="5"/>
        <v/>
      </c>
      <c r="U90" s="176" t="str">
        <f>IF(Tabla75[[#This Row],[NIF]]="","",(Q90*(IF(S90&gt;1,0,S90*0.1))*('NO TOCAR'!$AB$4)*(T90/10)))</f>
        <v/>
      </c>
      <c r="V90" s="114"/>
      <c r="W90" s="119"/>
      <c r="X90" s="123"/>
      <c r="Y90" s="119"/>
      <c r="Z90" s="114"/>
      <c r="AA90" s="176" t="str">
        <f>IF(A90="","",SUM(IF(Y90&gt;1,1,Y90),IF(W90&gt;12,12,W90)*0.6)*(IF(S90&gt;1,0,S90))*'NO TOCAR'!$AB$4*(T90/100))</f>
        <v/>
      </c>
      <c r="AB90" s="178" t="str">
        <f>IF(Tabla75[[#This Row],[NIF]]="","",U:U+AA:AA)</f>
        <v/>
      </c>
      <c r="AC90" s="117"/>
      <c r="AD90" s="109" t="str">
        <f>IF(Tabla75[[#This Row],[NIF]]="","",ENTRADA!$P$19)</f>
        <v/>
      </c>
      <c r="AE90" s="109" t="str">
        <f>IF(Tabla75[[#This Row],[NIF]]="","",ENTRADA!$F$11)</f>
        <v/>
      </c>
      <c r="AF90" s="109" t="str">
        <f>IF(Tabla75[[#This Row],[NIF]]="","",ENTRADA!$F$9)</f>
        <v/>
      </c>
      <c r="AG90" s="108" t="str">
        <f>IF(Tabla75[[#This Row],[NIF]]="","",ENTRADA!$P$9)</f>
        <v/>
      </c>
    </row>
    <row r="91" spans="1:33" s="107" customFormat="1" ht="24.95" customHeight="1">
      <c r="A91" s="110"/>
      <c r="B91" s="108" t="str">
        <f>IF($A91="","",VLOOKUP($A91,Tabla7[[#All],[NIF]:[Columna1]],2,FALSE))</f>
        <v/>
      </c>
      <c r="C91" s="108" t="str">
        <f>IF($A91="","",VLOOKUP($A91,Tabla7[[#All],[NIF]:[Columna1]],3,FALSE))</f>
        <v/>
      </c>
      <c r="D91" s="109" t="str">
        <f>IF($A91="","",VLOOKUP($A91,Tabla7[[#All],[NIF]:[Columna1]],5,FALSE))</f>
        <v/>
      </c>
      <c r="E91" s="109" t="str">
        <f>IF($A91="","",VLOOKUP($A91,Tabla7[[#All],[NIF]:[Columna1]],8,FALSE))</f>
        <v/>
      </c>
      <c r="F91" s="109" t="str">
        <f>IF($A91="","",VLOOKUP($A91,Tabla7[[#All],[NIF]:[Columna1]],6,FALSE))</f>
        <v/>
      </c>
      <c r="G91" s="108" t="str">
        <f>IF($A91="","",VLOOKUP($A91,Tabla7[[#All],[NIF]:[Columna1]],7,FALSE))</f>
        <v/>
      </c>
      <c r="H91" s="109" t="str">
        <f>IF(Tabla75[[#This Row],[CAUSA VARIACIÓN]]="","","SI")</f>
        <v/>
      </c>
      <c r="I91" s="110"/>
      <c r="J91" s="120"/>
      <c r="K91" s="120"/>
      <c r="L91" s="115"/>
      <c r="M91" s="115"/>
      <c r="N91" s="115"/>
      <c r="O91" s="115"/>
      <c r="P91" s="157" t="str">
        <f t="shared" si="4"/>
        <v/>
      </c>
      <c r="Q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1" s="121"/>
      <c r="S91" s="122"/>
      <c r="T91" s="109" t="str">
        <f t="shared" si="5"/>
        <v/>
      </c>
      <c r="U91" s="176" t="str">
        <f>IF(Tabla75[[#This Row],[NIF]]="","",(Q91*(IF(S91&gt;1,0,S91*0.1))*('NO TOCAR'!$AB$4)*(T91/10)))</f>
        <v/>
      </c>
      <c r="V91" s="114"/>
      <c r="W91" s="119"/>
      <c r="X91" s="123"/>
      <c r="Y91" s="119"/>
      <c r="Z91" s="114"/>
      <c r="AA91" s="176" t="str">
        <f>IF(A91="","",SUM(IF(Y91&gt;1,1,Y91),IF(W91&gt;12,12,W91)*0.6)*(IF(S91&gt;1,0,S91))*'NO TOCAR'!$AB$4*(T91/100))</f>
        <v/>
      </c>
      <c r="AB91" s="178" t="str">
        <f>IF(Tabla75[[#This Row],[NIF]]="","",U:U+AA:AA)</f>
        <v/>
      </c>
      <c r="AC91" s="117"/>
      <c r="AD91" s="109" t="str">
        <f>IF(Tabla75[[#This Row],[NIF]]="","",ENTRADA!$P$19)</f>
        <v/>
      </c>
      <c r="AE91" s="109" t="str">
        <f>IF(Tabla75[[#This Row],[NIF]]="","",ENTRADA!$F$11)</f>
        <v/>
      </c>
      <c r="AF91" s="109" t="str">
        <f>IF(Tabla75[[#This Row],[NIF]]="","",ENTRADA!$F$9)</f>
        <v/>
      </c>
      <c r="AG91" s="108" t="str">
        <f>IF(Tabla75[[#This Row],[NIF]]="","",ENTRADA!$P$9)</f>
        <v/>
      </c>
    </row>
    <row r="92" spans="1:33" s="107" customFormat="1" ht="24.95" customHeight="1">
      <c r="A92" s="110"/>
      <c r="B92" s="108" t="str">
        <f>IF($A92="","",VLOOKUP($A92,Tabla7[[#All],[NIF]:[Columna1]],2,FALSE))</f>
        <v/>
      </c>
      <c r="C92" s="108" t="str">
        <f>IF($A92="","",VLOOKUP($A92,Tabla7[[#All],[NIF]:[Columna1]],3,FALSE))</f>
        <v/>
      </c>
      <c r="D92" s="109" t="str">
        <f>IF($A92="","",VLOOKUP($A92,Tabla7[[#All],[NIF]:[Columna1]],5,FALSE))</f>
        <v/>
      </c>
      <c r="E92" s="109" t="str">
        <f>IF($A92="","",VLOOKUP($A92,Tabla7[[#All],[NIF]:[Columna1]],8,FALSE))</f>
        <v/>
      </c>
      <c r="F92" s="109" t="str">
        <f>IF($A92="","",VLOOKUP($A92,Tabla7[[#All],[NIF]:[Columna1]],6,FALSE))</f>
        <v/>
      </c>
      <c r="G92" s="108" t="str">
        <f>IF($A92="","",VLOOKUP($A92,Tabla7[[#All],[NIF]:[Columna1]],7,FALSE))</f>
        <v/>
      </c>
      <c r="H92" s="109" t="str">
        <f>IF(Tabla75[[#This Row],[CAUSA VARIACIÓN]]="","","SI")</f>
        <v/>
      </c>
      <c r="I92" s="110"/>
      <c r="J92" s="120"/>
      <c r="K92" s="120"/>
      <c r="L92" s="115"/>
      <c r="M92" s="115"/>
      <c r="N92" s="115"/>
      <c r="O92" s="115"/>
      <c r="P92" s="157" t="str">
        <f t="shared" si="4"/>
        <v/>
      </c>
      <c r="Q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2" s="121"/>
      <c r="S92" s="122"/>
      <c r="T92" s="109" t="str">
        <f t="shared" si="5"/>
        <v/>
      </c>
      <c r="U92" s="176" t="str">
        <f>IF(Tabla75[[#This Row],[NIF]]="","",(Q92*(IF(S92&gt;1,0,S92*0.1))*('NO TOCAR'!$AB$4)*(T92/10)))</f>
        <v/>
      </c>
      <c r="V92" s="114"/>
      <c r="W92" s="119"/>
      <c r="X92" s="123"/>
      <c r="Y92" s="119"/>
      <c r="Z92" s="114"/>
      <c r="AA92" s="176" t="str">
        <f>IF(A92="","",SUM(IF(Y92&gt;1,1,Y92),IF(W92&gt;12,12,W92)*0.6)*(IF(S92&gt;1,0,S92))*'NO TOCAR'!$AB$4*(T92/100))</f>
        <v/>
      </c>
      <c r="AB92" s="178" t="str">
        <f>IF(Tabla75[[#This Row],[NIF]]="","",U:U+AA:AA)</f>
        <v/>
      </c>
      <c r="AC92" s="117"/>
      <c r="AD92" s="109" t="str">
        <f>IF(Tabla75[[#This Row],[NIF]]="","",ENTRADA!$P$19)</f>
        <v/>
      </c>
      <c r="AE92" s="109" t="str">
        <f>IF(Tabla75[[#This Row],[NIF]]="","",ENTRADA!$F$11)</f>
        <v/>
      </c>
      <c r="AF92" s="109" t="str">
        <f>IF(Tabla75[[#This Row],[NIF]]="","",ENTRADA!$F$9)</f>
        <v/>
      </c>
      <c r="AG92" s="108" t="str">
        <f>IF(Tabla75[[#This Row],[NIF]]="","",ENTRADA!$P$9)</f>
        <v/>
      </c>
    </row>
    <row r="93" spans="1:33" s="107" customFormat="1" ht="24.95" customHeight="1">
      <c r="A93" s="110"/>
      <c r="B93" s="108" t="str">
        <f>IF($A93="","",VLOOKUP($A93,Tabla7[[#All],[NIF]:[Columna1]],2,FALSE))</f>
        <v/>
      </c>
      <c r="C93" s="108" t="str">
        <f>IF($A93="","",VLOOKUP($A93,Tabla7[[#All],[NIF]:[Columna1]],3,FALSE))</f>
        <v/>
      </c>
      <c r="D93" s="109" t="str">
        <f>IF($A93="","",VLOOKUP($A93,Tabla7[[#All],[NIF]:[Columna1]],5,FALSE))</f>
        <v/>
      </c>
      <c r="E93" s="109" t="str">
        <f>IF($A93="","",VLOOKUP($A93,Tabla7[[#All],[NIF]:[Columna1]],8,FALSE))</f>
        <v/>
      </c>
      <c r="F93" s="109" t="str">
        <f>IF($A93="","",VLOOKUP($A93,Tabla7[[#All],[NIF]:[Columna1]],6,FALSE))</f>
        <v/>
      </c>
      <c r="G93" s="108" t="str">
        <f>IF($A93="","",VLOOKUP($A93,Tabla7[[#All],[NIF]:[Columna1]],7,FALSE))</f>
        <v/>
      </c>
      <c r="H93" s="109" t="str">
        <f>IF(Tabla75[[#This Row],[CAUSA VARIACIÓN]]="","","SI")</f>
        <v/>
      </c>
      <c r="I93" s="110"/>
      <c r="J93" s="120"/>
      <c r="K93" s="120"/>
      <c r="L93" s="115"/>
      <c r="M93" s="115"/>
      <c r="N93" s="115"/>
      <c r="O93" s="115"/>
      <c r="P93" s="157" t="str">
        <f t="shared" si="4"/>
        <v/>
      </c>
      <c r="Q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3" s="121"/>
      <c r="S93" s="122"/>
      <c r="T93" s="109" t="str">
        <f t="shared" si="5"/>
        <v/>
      </c>
      <c r="U93" s="176" t="str">
        <f>IF(Tabla75[[#This Row],[NIF]]="","",(Q93*(IF(S93&gt;1,0,S93*0.1))*('NO TOCAR'!$AB$4)*(T93/10)))</f>
        <v/>
      </c>
      <c r="V93" s="114"/>
      <c r="W93" s="119"/>
      <c r="X93" s="123"/>
      <c r="Y93" s="119"/>
      <c r="Z93" s="114"/>
      <c r="AA93" s="176" t="str">
        <f>IF(A93="","",SUM(IF(Y93&gt;1,1,Y93),IF(W93&gt;12,12,W93)*0.6)*(IF(S93&gt;1,0,S93))*'NO TOCAR'!$AB$4*(T93/100))</f>
        <v/>
      </c>
      <c r="AB93" s="178" t="str">
        <f>IF(Tabla75[[#This Row],[NIF]]="","",U:U+AA:AA)</f>
        <v/>
      </c>
      <c r="AC93" s="117"/>
      <c r="AD93" s="109" t="str">
        <f>IF(Tabla75[[#This Row],[NIF]]="","",ENTRADA!$P$19)</f>
        <v/>
      </c>
      <c r="AE93" s="109" t="str">
        <f>IF(Tabla75[[#This Row],[NIF]]="","",ENTRADA!$F$11)</f>
        <v/>
      </c>
      <c r="AF93" s="109" t="str">
        <f>IF(Tabla75[[#This Row],[NIF]]="","",ENTRADA!$F$9)</f>
        <v/>
      </c>
      <c r="AG93" s="108" t="str">
        <f>IF(Tabla75[[#This Row],[NIF]]="","",ENTRADA!$P$9)</f>
        <v/>
      </c>
    </row>
    <row r="94" spans="1:33" s="107" customFormat="1" ht="24.95" customHeight="1">
      <c r="A94" s="110"/>
      <c r="B94" s="108" t="str">
        <f>IF($A94="","",VLOOKUP($A94,Tabla7[[#All],[NIF]:[Columna1]],2,FALSE))</f>
        <v/>
      </c>
      <c r="C94" s="108" t="str">
        <f>IF($A94="","",VLOOKUP($A94,Tabla7[[#All],[NIF]:[Columna1]],3,FALSE))</f>
        <v/>
      </c>
      <c r="D94" s="109" t="str">
        <f>IF($A94="","",VLOOKUP($A94,Tabla7[[#All],[NIF]:[Columna1]],5,FALSE))</f>
        <v/>
      </c>
      <c r="E94" s="109" t="str">
        <f>IF($A94="","",VLOOKUP($A94,Tabla7[[#All],[NIF]:[Columna1]],8,FALSE))</f>
        <v/>
      </c>
      <c r="F94" s="109" t="str">
        <f>IF($A94="","",VLOOKUP($A94,Tabla7[[#All],[NIF]:[Columna1]],6,FALSE))</f>
        <v/>
      </c>
      <c r="G94" s="108" t="str">
        <f>IF($A94="","",VLOOKUP($A94,Tabla7[[#All],[NIF]:[Columna1]],7,FALSE))</f>
        <v/>
      </c>
      <c r="H94" s="109" t="str">
        <f>IF(Tabla75[[#This Row],[CAUSA VARIACIÓN]]="","","SI")</f>
        <v/>
      </c>
      <c r="I94" s="110"/>
      <c r="J94" s="120"/>
      <c r="K94" s="120"/>
      <c r="L94" s="115"/>
      <c r="M94" s="160"/>
      <c r="N94" s="115"/>
      <c r="O94" s="115"/>
      <c r="P94" s="157" t="str">
        <f t="shared" si="4"/>
        <v/>
      </c>
      <c r="Q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4" s="121"/>
      <c r="S94" s="122"/>
      <c r="T94" s="109" t="str">
        <f t="shared" si="5"/>
        <v/>
      </c>
      <c r="U94" s="176" t="str">
        <f>IF(Tabla75[[#This Row],[NIF]]="","",(Q94*(IF(S94&gt;1,0,S94*0.1))*('NO TOCAR'!$AB$4)*(T94/10)))</f>
        <v/>
      </c>
      <c r="V94" s="114"/>
      <c r="W94" s="119"/>
      <c r="X94" s="123"/>
      <c r="Y94" s="119"/>
      <c r="Z94" s="114"/>
      <c r="AA94" s="176" t="str">
        <f>IF(A94="","",SUM(IF(Y94&gt;1,1,Y94),IF(W94&gt;12,12,W94)*0.6)*(IF(S94&gt;1,0,S94))*'NO TOCAR'!$AB$4*(T94/100))</f>
        <v/>
      </c>
      <c r="AB94" s="178" t="str">
        <f>IF(Tabla75[[#This Row],[NIF]]="","",U:U+AA:AA)</f>
        <v/>
      </c>
      <c r="AC94" s="117"/>
      <c r="AD94" s="109" t="str">
        <f>IF(Tabla75[[#This Row],[NIF]]="","",ENTRADA!$P$19)</f>
        <v/>
      </c>
      <c r="AE94" s="109" t="str">
        <f>IF(Tabla75[[#This Row],[NIF]]="","",ENTRADA!$F$11)</f>
        <v/>
      </c>
      <c r="AF94" s="109" t="str">
        <f>IF(Tabla75[[#This Row],[NIF]]="","",ENTRADA!$F$9)</f>
        <v/>
      </c>
      <c r="AG94" s="108" t="str">
        <f>IF(Tabla75[[#This Row],[NIF]]="","",ENTRADA!$P$9)</f>
        <v/>
      </c>
    </row>
    <row r="95" spans="1:33" s="107" customFormat="1" ht="24.95" customHeight="1">
      <c r="A95" s="110"/>
      <c r="B95" s="108" t="str">
        <f>IF($A95="","",VLOOKUP($A95,Tabla7[[#All],[NIF]:[Columna1]],2,FALSE))</f>
        <v/>
      </c>
      <c r="C95" s="108" t="str">
        <f>IF($A95="","",VLOOKUP($A95,Tabla7[[#All],[NIF]:[Columna1]],3,FALSE))</f>
        <v/>
      </c>
      <c r="D95" s="109" t="str">
        <f>IF($A95="","",VLOOKUP($A95,Tabla7[[#All],[NIF]:[Columna1]],5,FALSE))</f>
        <v/>
      </c>
      <c r="E95" s="109" t="str">
        <f>IF($A95="","",VLOOKUP($A95,Tabla7[[#All],[NIF]:[Columna1]],8,FALSE))</f>
        <v/>
      </c>
      <c r="F95" s="109" t="str">
        <f>IF($A95="","",VLOOKUP($A95,Tabla7[[#All],[NIF]:[Columna1]],6,FALSE))</f>
        <v/>
      </c>
      <c r="G95" s="108" t="str">
        <f>IF($A95="","",VLOOKUP($A95,Tabla7[[#All],[NIF]:[Columna1]],7,FALSE))</f>
        <v/>
      </c>
      <c r="H95" s="109" t="str">
        <f>IF(Tabla75[[#This Row],[CAUSA VARIACIÓN]]="","","SI")</f>
        <v/>
      </c>
      <c r="I95" s="110"/>
      <c r="J95" s="120"/>
      <c r="K95" s="120"/>
      <c r="L95" s="115"/>
      <c r="M95" s="115"/>
      <c r="N95" s="115"/>
      <c r="O95" s="115"/>
      <c r="P95" s="157" t="str">
        <f t="shared" si="4"/>
        <v/>
      </c>
      <c r="Q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5" s="121"/>
      <c r="S95" s="122"/>
      <c r="T95" s="109" t="str">
        <f t="shared" si="5"/>
        <v/>
      </c>
      <c r="U95" s="176" t="str">
        <f>IF(Tabla75[[#This Row],[NIF]]="","",(Q95*(IF(S95&gt;1,0,S95*0.1))*('NO TOCAR'!$AB$4)*(T95/10)))</f>
        <v/>
      </c>
      <c r="V95" s="114"/>
      <c r="W95" s="119"/>
      <c r="X95" s="123"/>
      <c r="Y95" s="119"/>
      <c r="Z95" s="114"/>
      <c r="AA95" s="176" t="str">
        <f>IF(A95="","",SUM(IF(Y95&gt;1,1,Y95),IF(W95&gt;12,12,W95)*0.6)*(IF(S95&gt;1,0,S95))*'NO TOCAR'!$AB$4*(T95/100))</f>
        <v/>
      </c>
      <c r="AB95" s="178" t="str">
        <f>IF(Tabla75[[#This Row],[NIF]]="","",U:U+AA:AA)</f>
        <v/>
      </c>
      <c r="AC95" s="117"/>
      <c r="AD95" s="109" t="str">
        <f>IF(Tabla75[[#This Row],[NIF]]="","",ENTRADA!$P$19)</f>
        <v/>
      </c>
      <c r="AE95" s="109" t="str">
        <f>IF(Tabla75[[#This Row],[NIF]]="","",ENTRADA!$F$11)</f>
        <v/>
      </c>
      <c r="AF95" s="109" t="str">
        <f>IF(Tabla75[[#This Row],[NIF]]="","",ENTRADA!$F$9)</f>
        <v/>
      </c>
      <c r="AG95" s="108" t="str">
        <f>IF(Tabla75[[#This Row],[NIF]]="","",ENTRADA!$P$9)</f>
        <v/>
      </c>
    </row>
    <row r="96" spans="1:33" s="107" customFormat="1" ht="24.95" customHeight="1">
      <c r="A96" s="110"/>
      <c r="B96" s="108" t="str">
        <f>IF($A96="","",VLOOKUP($A96,Tabla7[[#All],[NIF]:[Columna1]],2,FALSE))</f>
        <v/>
      </c>
      <c r="C96" s="108" t="str">
        <f>IF($A96="","",VLOOKUP($A96,Tabla7[[#All],[NIF]:[Columna1]],3,FALSE))</f>
        <v/>
      </c>
      <c r="D96" s="109" t="str">
        <f>IF($A96="","",VLOOKUP($A96,Tabla7[[#All],[NIF]:[Columna1]],5,FALSE))</f>
        <v/>
      </c>
      <c r="E96" s="109" t="str">
        <f>IF($A96="","",VLOOKUP($A96,Tabla7[[#All],[NIF]:[Columna1]],8,FALSE))</f>
        <v/>
      </c>
      <c r="F96" s="109" t="str">
        <f>IF($A96="","",VLOOKUP($A96,Tabla7[[#All],[NIF]:[Columna1]],6,FALSE))</f>
        <v/>
      </c>
      <c r="G96" s="108" t="str">
        <f>IF($A96="","",VLOOKUP($A96,Tabla7[[#All],[NIF]:[Columna1]],7,FALSE))</f>
        <v/>
      </c>
      <c r="H96" s="109" t="str">
        <f>IF(Tabla75[[#This Row],[CAUSA VARIACIÓN]]="","","SI")</f>
        <v/>
      </c>
      <c r="I96" s="110"/>
      <c r="J96" s="120"/>
      <c r="K96" s="120"/>
      <c r="L96" s="115"/>
      <c r="M96" s="115"/>
      <c r="N96" s="115"/>
      <c r="O96" s="115"/>
      <c r="P96" s="157" t="str">
        <f t="shared" si="4"/>
        <v/>
      </c>
      <c r="Q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6" s="121"/>
      <c r="S96" s="122"/>
      <c r="T96" s="109" t="str">
        <f t="shared" si="5"/>
        <v/>
      </c>
      <c r="U96" s="176" t="str">
        <f>IF(Tabla75[[#This Row],[NIF]]="","",(Q96*(IF(S96&gt;1,0,S96*0.1))*('NO TOCAR'!$AB$4)*(T96/10)))</f>
        <v/>
      </c>
      <c r="V96" s="114"/>
      <c r="W96" s="119"/>
      <c r="X96" s="123"/>
      <c r="Y96" s="119"/>
      <c r="Z96" s="114"/>
      <c r="AA96" s="176" t="str">
        <f>IF(A96="","",SUM(IF(Y96&gt;1,1,Y96),IF(W96&gt;12,12,W96)*0.6)*(IF(S96&gt;1,0,S96))*'NO TOCAR'!$AB$4*(T96/100))</f>
        <v/>
      </c>
      <c r="AB96" s="178" t="str">
        <f>IF(Tabla75[[#This Row],[NIF]]="","",U:U+AA:AA)</f>
        <v/>
      </c>
      <c r="AC96" s="117"/>
      <c r="AD96" s="109" t="str">
        <f>IF(Tabla75[[#This Row],[NIF]]="","",ENTRADA!$P$19)</f>
        <v/>
      </c>
      <c r="AE96" s="109" t="str">
        <f>IF(Tabla75[[#This Row],[NIF]]="","",ENTRADA!$F$11)</f>
        <v/>
      </c>
      <c r="AF96" s="109" t="str">
        <f>IF(Tabla75[[#This Row],[NIF]]="","",ENTRADA!$F$9)</f>
        <v/>
      </c>
      <c r="AG96" s="108" t="str">
        <f>IF(Tabla75[[#This Row],[NIF]]="","",ENTRADA!$P$9)</f>
        <v/>
      </c>
    </row>
    <row r="97" spans="1:33" s="107" customFormat="1" ht="24.95" customHeight="1">
      <c r="A97" s="110"/>
      <c r="B97" s="108" t="str">
        <f>IF($A97="","",VLOOKUP($A97,Tabla7[[#All],[NIF]:[Columna1]],2,FALSE))</f>
        <v/>
      </c>
      <c r="C97" s="108" t="str">
        <f>IF($A97="","",VLOOKUP($A97,Tabla7[[#All],[NIF]:[Columna1]],3,FALSE))</f>
        <v/>
      </c>
      <c r="D97" s="109" t="str">
        <f>IF($A97="","",VLOOKUP($A97,Tabla7[[#All],[NIF]:[Columna1]],5,FALSE))</f>
        <v/>
      </c>
      <c r="E97" s="109" t="str">
        <f>IF($A97="","",VLOOKUP($A97,Tabla7[[#All],[NIF]:[Columna1]],8,FALSE))</f>
        <v/>
      </c>
      <c r="F97" s="109" t="str">
        <f>IF($A97="","",VLOOKUP($A97,Tabla7[[#All],[NIF]:[Columna1]],6,FALSE))</f>
        <v/>
      </c>
      <c r="G97" s="108" t="str">
        <f>IF($A97="","",VLOOKUP($A97,Tabla7[[#All],[NIF]:[Columna1]],7,FALSE))</f>
        <v/>
      </c>
      <c r="H97" s="109" t="str">
        <f>IF(Tabla75[[#This Row],[CAUSA VARIACIÓN]]="","","SI")</f>
        <v/>
      </c>
      <c r="I97" s="110"/>
      <c r="J97" s="120"/>
      <c r="K97" s="120"/>
      <c r="L97" s="115"/>
      <c r="M97" s="115"/>
      <c r="N97" s="115"/>
      <c r="O97" s="115"/>
      <c r="P97" s="157" t="str">
        <f t="shared" si="4"/>
        <v/>
      </c>
      <c r="Q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7" s="121"/>
      <c r="S97" s="122"/>
      <c r="T97" s="109" t="str">
        <f t="shared" si="5"/>
        <v/>
      </c>
      <c r="U97" s="176" t="str">
        <f>IF(Tabla75[[#This Row],[NIF]]="","",(Q97*(IF(S97&gt;1,0,S97*0.1))*('NO TOCAR'!$AB$4)*(T97/10)))</f>
        <v/>
      </c>
      <c r="V97" s="114"/>
      <c r="W97" s="119"/>
      <c r="X97" s="123"/>
      <c r="Y97" s="119"/>
      <c r="Z97" s="114"/>
      <c r="AA97" s="176" t="str">
        <f>IF(A97="","",SUM(IF(Y97&gt;1,1,Y97),IF(W97&gt;12,12,W97)*0.6)*(IF(S97&gt;1,0,S97))*'NO TOCAR'!$AB$4*(T97/100))</f>
        <v/>
      </c>
      <c r="AB97" s="178" t="str">
        <f>IF(Tabla75[[#This Row],[NIF]]="","",U:U+AA:AA)</f>
        <v/>
      </c>
      <c r="AC97" s="117"/>
      <c r="AD97" s="109" t="str">
        <f>IF(Tabla75[[#This Row],[NIF]]="","",ENTRADA!$P$19)</f>
        <v/>
      </c>
      <c r="AE97" s="109" t="str">
        <f>IF(Tabla75[[#This Row],[NIF]]="","",ENTRADA!$F$11)</f>
        <v/>
      </c>
      <c r="AF97" s="109" t="str">
        <f>IF(Tabla75[[#This Row],[NIF]]="","",ENTRADA!$F$9)</f>
        <v/>
      </c>
      <c r="AG97" s="108" t="str">
        <f>IF(Tabla75[[#This Row],[NIF]]="","",ENTRADA!$P$9)</f>
        <v/>
      </c>
    </row>
    <row r="98" spans="1:33" s="107" customFormat="1" ht="24.95" customHeight="1">
      <c r="A98" s="110"/>
      <c r="B98" s="108" t="str">
        <f>IF($A98="","",VLOOKUP($A98,Tabla7[[#All],[NIF]:[Columna1]],2,FALSE))</f>
        <v/>
      </c>
      <c r="C98" s="108" t="str">
        <f>IF($A98="","",VLOOKUP($A98,Tabla7[[#All],[NIF]:[Columna1]],3,FALSE))</f>
        <v/>
      </c>
      <c r="D98" s="109" t="str">
        <f>IF($A98="","",VLOOKUP($A98,Tabla7[[#All],[NIF]:[Columna1]],5,FALSE))</f>
        <v/>
      </c>
      <c r="E98" s="109" t="str">
        <f>IF($A98="","",VLOOKUP($A98,Tabla7[[#All],[NIF]:[Columna1]],8,FALSE))</f>
        <v/>
      </c>
      <c r="F98" s="109" t="str">
        <f>IF($A98="","",VLOOKUP($A98,Tabla7[[#All],[NIF]:[Columna1]],6,FALSE))</f>
        <v/>
      </c>
      <c r="G98" s="108" t="str">
        <f>IF($A98="","",VLOOKUP($A98,Tabla7[[#All],[NIF]:[Columna1]],7,FALSE))</f>
        <v/>
      </c>
      <c r="H98" s="109" t="str">
        <f>IF(Tabla75[[#This Row],[CAUSA VARIACIÓN]]="","","SI")</f>
        <v/>
      </c>
      <c r="I98" s="110"/>
      <c r="J98" s="120"/>
      <c r="K98" s="120"/>
      <c r="L98" s="115"/>
      <c r="M98" s="160"/>
      <c r="N98" s="115"/>
      <c r="O98" s="115"/>
      <c r="P98" s="157" t="str">
        <f t="shared" si="4"/>
        <v/>
      </c>
      <c r="Q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8" s="121"/>
      <c r="S98" s="122"/>
      <c r="T98" s="109" t="str">
        <f t="shared" si="5"/>
        <v/>
      </c>
      <c r="U98" s="176" t="str">
        <f>IF(Tabla75[[#This Row],[NIF]]="","",(Q98*(IF(S98&gt;1,0,S98*0.1))*('NO TOCAR'!$AB$4)*(T98/10)))</f>
        <v/>
      </c>
      <c r="V98" s="114"/>
      <c r="W98" s="119"/>
      <c r="X98" s="123"/>
      <c r="Y98" s="119"/>
      <c r="Z98" s="114"/>
      <c r="AA98" s="176" t="str">
        <f>IF(A98="","",SUM(IF(Y98&gt;1,1,Y98),IF(W98&gt;12,12,W98)*0.6)*(IF(S98&gt;1,0,S98))*'NO TOCAR'!$AB$4*(T98/100))</f>
        <v/>
      </c>
      <c r="AB98" s="178" t="str">
        <f>IF(Tabla75[[#This Row],[NIF]]="","",U:U+AA:AA)</f>
        <v/>
      </c>
      <c r="AC98" s="117"/>
      <c r="AD98" s="109" t="str">
        <f>IF(Tabla75[[#This Row],[NIF]]="","",ENTRADA!$P$19)</f>
        <v/>
      </c>
      <c r="AE98" s="109" t="str">
        <f>IF(Tabla75[[#This Row],[NIF]]="","",ENTRADA!$F$11)</f>
        <v/>
      </c>
      <c r="AF98" s="109" t="str">
        <f>IF(Tabla75[[#This Row],[NIF]]="","",ENTRADA!$F$9)</f>
        <v/>
      </c>
      <c r="AG98" s="108" t="str">
        <f>IF(Tabla75[[#This Row],[NIF]]="","",ENTRADA!$P$9)</f>
        <v/>
      </c>
    </row>
    <row r="99" spans="1:33" s="107" customFormat="1" ht="24.95" customHeight="1">
      <c r="A99" s="110"/>
      <c r="B99" s="108" t="str">
        <f>IF($A99="","",VLOOKUP($A99,Tabla7[[#All],[NIF]:[Columna1]],2,FALSE))</f>
        <v/>
      </c>
      <c r="C99" s="108" t="str">
        <f>IF($A99="","",VLOOKUP($A99,Tabla7[[#All],[NIF]:[Columna1]],3,FALSE))</f>
        <v/>
      </c>
      <c r="D99" s="109" t="str">
        <f>IF($A99="","",VLOOKUP($A99,Tabla7[[#All],[NIF]:[Columna1]],5,FALSE))</f>
        <v/>
      </c>
      <c r="E99" s="109" t="str">
        <f>IF($A99="","",VLOOKUP($A99,Tabla7[[#All],[NIF]:[Columna1]],8,FALSE))</f>
        <v/>
      </c>
      <c r="F99" s="109" t="str">
        <f>IF($A99="","",VLOOKUP($A99,Tabla7[[#All],[NIF]:[Columna1]],6,FALSE))</f>
        <v/>
      </c>
      <c r="G99" s="108" t="str">
        <f>IF($A99="","",VLOOKUP($A99,Tabla7[[#All],[NIF]:[Columna1]],7,FALSE))</f>
        <v/>
      </c>
      <c r="H99" s="109" t="str">
        <f>IF(Tabla75[[#This Row],[CAUSA VARIACIÓN]]="","","SI")</f>
        <v/>
      </c>
      <c r="I99" s="110"/>
      <c r="J99" s="120"/>
      <c r="K99" s="120"/>
      <c r="L99" s="115"/>
      <c r="M99" s="115"/>
      <c r="N99" s="115"/>
      <c r="O99" s="115"/>
      <c r="P99" s="157" t="str">
        <f t="shared" si="4"/>
        <v/>
      </c>
      <c r="Q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99" s="121"/>
      <c r="S99" s="122"/>
      <c r="T99" s="109" t="str">
        <f t="shared" si="5"/>
        <v/>
      </c>
      <c r="U99" s="176" t="str">
        <f>IF(Tabla75[[#This Row],[NIF]]="","",(Q99*(IF(S99&gt;1,0,S99*0.1))*('NO TOCAR'!$AB$4)*(T99/10)))</f>
        <v/>
      </c>
      <c r="V99" s="114"/>
      <c r="W99" s="119"/>
      <c r="X99" s="123"/>
      <c r="Y99" s="119"/>
      <c r="Z99" s="114"/>
      <c r="AA99" s="176" t="str">
        <f>IF(A99="","",SUM(IF(Y99&gt;1,1,Y99),IF(W99&gt;12,12,W99)*0.6)*(IF(S99&gt;1,0,S99))*'NO TOCAR'!$AB$4*(T99/100))</f>
        <v/>
      </c>
      <c r="AB99" s="178" t="str">
        <f>IF(Tabla75[[#This Row],[NIF]]="","",U:U+AA:AA)</f>
        <v/>
      </c>
      <c r="AC99" s="117"/>
      <c r="AD99" s="109" t="str">
        <f>IF(Tabla75[[#This Row],[NIF]]="","",ENTRADA!$P$19)</f>
        <v/>
      </c>
      <c r="AE99" s="109" t="str">
        <f>IF(Tabla75[[#This Row],[NIF]]="","",ENTRADA!$F$11)</f>
        <v/>
      </c>
      <c r="AF99" s="109" t="str">
        <f>IF(Tabla75[[#This Row],[NIF]]="","",ENTRADA!$F$9)</f>
        <v/>
      </c>
      <c r="AG99" s="108" t="str">
        <f>IF(Tabla75[[#This Row],[NIF]]="","",ENTRADA!$P$9)</f>
        <v/>
      </c>
    </row>
    <row r="100" spans="1:33" s="107" customFormat="1" ht="24.95" customHeight="1">
      <c r="A100" s="110"/>
      <c r="B100" s="108" t="str">
        <f>IF($A100="","",VLOOKUP($A100,Tabla7[[#All],[NIF]:[Columna1]],2,FALSE))</f>
        <v/>
      </c>
      <c r="C100" s="108" t="str">
        <f>IF($A100="","",VLOOKUP($A100,Tabla7[[#All],[NIF]:[Columna1]],3,FALSE))</f>
        <v/>
      </c>
      <c r="D100" s="109" t="str">
        <f>IF($A100="","",VLOOKUP($A100,Tabla7[[#All],[NIF]:[Columna1]],5,FALSE))</f>
        <v/>
      </c>
      <c r="E100" s="109" t="str">
        <f>IF($A100="","",VLOOKUP($A100,Tabla7[[#All],[NIF]:[Columna1]],8,FALSE))</f>
        <v/>
      </c>
      <c r="F100" s="109" t="str">
        <f>IF($A100="","",VLOOKUP($A100,Tabla7[[#All],[NIF]:[Columna1]],6,FALSE))</f>
        <v/>
      </c>
      <c r="G100" s="108" t="str">
        <f>IF($A100="","",VLOOKUP($A100,Tabla7[[#All],[NIF]:[Columna1]],7,FALSE))</f>
        <v/>
      </c>
      <c r="H100" s="109" t="str">
        <f>IF(Tabla75[[#This Row],[CAUSA VARIACIÓN]]="","","SI")</f>
        <v/>
      </c>
      <c r="I100" s="110"/>
      <c r="J100" s="120"/>
      <c r="K100" s="120"/>
      <c r="L100" s="115"/>
      <c r="M100" s="115"/>
      <c r="N100" s="115"/>
      <c r="O100" s="115"/>
      <c r="P100" s="157" t="str">
        <f t="shared" si="4"/>
        <v/>
      </c>
      <c r="Q1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0" s="121"/>
      <c r="S100" s="122"/>
      <c r="T100" s="109" t="str">
        <f t="shared" si="5"/>
        <v/>
      </c>
      <c r="U100" s="176" t="str">
        <f>IF(Tabla75[[#This Row],[NIF]]="","",(Q100*(IF(S100&gt;1,0,S100*0.1))*('NO TOCAR'!$AB$4)*(T100/10)))</f>
        <v/>
      </c>
      <c r="V100" s="114"/>
      <c r="W100" s="119"/>
      <c r="X100" s="123"/>
      <c r="Y100" s="119"/>
      <c r="Z100" s="114"/>
      <c r="AA100" s="176" t="str">
        <f>IF(A100="","",SUM(IF(Y100&gt;1,1,Y100),IF(W100&gt;12,12,W100)*0.6)*(IF(S100&gt;1,0,S100))*'NO TOCAR'!$AB$4*(T100/100))</f>
        <v/>
      </c>
      <c r="AB100" s="178" t="str">
        <f>IF(Tabla75[[#This Row],[NIF]]="","",U:U+AA:AA)</f>
        <v/>
      </c>
      <c r="AC100" s="117"/>
      <c r="AD100" s="109" t="str">
        <f>IF(Tabla75[[#This Row],[NIF]]="","",ENTRADA!$P$19)</f>
        <v/>
      </c>
      <c r="AE100" s="109" t="str">
        <f>IF(Tabla75[[#This Row],[NIF]]="","",ENTRADA!$F$11)</f>
        <v/>
      </c>
      <c r="AF100" s="109" t="str">
        <f>IF(Tabla75[[#This Row],[NIF]]="","",ENTRADA!$F$9)</f>
        <v/>
      </c>
      <c r="AG100" s="108" t="str">
        <f>IF(Tabla75[[#This Row],[NIF]]="","",ENTRADA!$P$9)</f>
        <v/>
      </c>
    </row>
    <row r="101" spans="1:33" s="107" customFormat="1" ht="24.95" customHeight="1">
      <c r="A101" s="110"/>
      <c r="B101" s="108" t="str">
        <f>IF($A101="","",VLOOKUP($A101,Tabla7[[#All],[NIF]:[Columna1]],2,FALSE))</f>
        <v/>
      </c>
      <c r="C101" s="108" t="str">
        <f>IF($A101="","",VLOOKUP($A101,Tabla7[[#All],[NIF]:[Columna1]],3,FALSE))</f>
        <v/>
      </c>
      <c r="D101" s="109" t="str">
        <f>IF($A101="","",VLOOKUP($A101,Tabla7[[#All],[NIF]:[Columna1]],5,FALSE))</f>
        <v/>
      </c>
      <c r="E101" s="109" t="str">
        <f>IF($A101="","",VLOOKUP($A101,Tabla7[[#All],[NIF]:[Columna1]],8,FALSE))</f>
        <v/>
      </c>
      <c r="F101" s="109" t="str">
        <f>IF($A101="","",VLOOKUP($A101,Tabla7[[#All],[NIF]:[Columna1]],6,FALSE))</f>
        <v/>
      </c>
      <c r="G101" s="108" t="str">
        <f>IF($A101="","",VLOOKUP($A101,Tabla7[[#All],[NIF]:[Columna1]],7,FALSE))</f>
        <v/>
      </c>
      <c r="H101" s="109" t="str">
        <f>IF(Tabla75[[#This Row],[CAUSA VARIACIÓN]]="","","SI")</f>
        <v/>
      </c>
      <c r="I101" s="110"/>
      <c r="J101" s="120"/>
      <c r="K101" s="120"/>
      <c r="L101" s="115"/>
      <c r="M101" s="115"/>
      <c r="N101" s="115"/>
      <c r="O101" s="115"/>
      <c r="P101" s="157" t="str">
        <f t="shared" si="4"/>
        <v/>
      </c>
      <c r="Q1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1" s="121"/>
      <c r="S101" s="122"/>
      <c r="T101" s="109" t="str">
        <f t="shared" si="5"/>
        <v/>
      </c>
      <c r="U101" s="176" t="str">
        <f>IF(Tabla75[[#This Row],[NIF]]="","",(Q101*(IF(S101&gt;1,0,S101*0.1))*('NO TOCAR'!$AB$4)*(T101/10)))</f>
        <v/>
      </c>
      <c r="V101" s="114"/>
      <c r="W101" s="119"/>
      <c r="X101" s="123"/>
      <c r="Y101" s="119"/>
      <c r="Z101" s="114"/>
      <c r="AA101" s="176" t="str">
        <f>IF(A101="","",SUM(IF(Y101&gt;1,1,Y101),IF(W101&gt;12,12,W101)*0.6)*(IF(S101&gt;1,0,S101))*'NO TOCAR'!$AB$4*(T101/100))</f>
        <v/>
      </c>
      <c r="AB101" s="178" t="str">
        <f>IF(Tabla75[[#This Row],[NIF]]="","",U:U+AA:AA)</f>
        <v/>
      </c>
      <c r="AC101" s="117"/>
      <c r="AD101" s="109" t="str">
        <f>IF(Tabla75[[#This Row],[NIF]]="","",ENTRADA!$P$19)</f>
        <v/>
      </c>
      <c r="AE101" s="109" t="str">
        <f>IF(Tabla75[[#This Row],[NIF]]="","",ENTRADA!$F$11)</f>
        <v/>
      </c>
      <c r="AF101" s="109" t="str">
        <f>IF(Tabla75[[#This Row],[NIF]]="","",ENTRADA!$F$9)</f>
        <v/>
      </c>
      <c r="AG101" s="108" t="str">
        <f>IF(Tabla75[[#This Row],[NIF]]="","",ENTRADA!$P$9)</f>
        <v/>
      </c>
    </row>
    <row r="102" spans="1:33" s="107" customFormat="1" ht="24.95" customHeight="1">
      <c r="A102" s="110"/>
      <c r="B102" s="108" t="str">
        <f>IF($A102="","",VLOOKUP($A102,Tabla7[[#All],[NIF]:[Columna1]],2,FALSE))</f>
        <v/>
      </c>
      <c r="C102" s="108" t="str">
        <f>IF($A102="","",VLOOKUP($A102,Tabla7[[#All],[NIF]:[Columna1]],3,FALSE))</f>
        <v/>
      </c>
      <c r="D102" s="109" t="str">
        <f>IF($A102="","",VLOOKUP($A102,Tabla7[[#All],[NIF]:[Columna1]],5,FALSE))</f>
        <v/>
      </c>
      <c r="E102" s="109" t="str">
        <f>IF($A102="","",VLOOKUP($A102,Tabla7[[#All],[NIF]:[Columna1]],8,FALSE))</f>
        <v/>
      </c>
      <c r="F102" s="109" t="str">
        <f>IF($A102="","",VLOOKUP($A102,Tabla7[[#All],[NIF]:[Columna1]],6,FALSE))</f>
        <v/>
      </c>
      <c r="G102" s="108" t="str">
        <f>IF($A102="","",VLOOKUP($A102,Tabla7[[#All],[NIF]:[Columna1]],7,FALSE))</f>
        <v/>
      </c>
      <c r="H102" s="109" t="str">
        <f>IF(Tabla75[[#This Row],[CAUSA VARIACIÓN]]="","","SI")</f>
        <v/>
      </c>
      <c r="I102" s="110"/>
      <c r="J102" s="120"/>
      <c r="K102" s="120"/>
      <c r="L102" s="115"/>
      <c r="M102" s="160"/>
      <c r="N102" s="115"/>
      <c r="O102" s="115"/>
      <c r="P102" s="157" t="str">
        <f t="shared" si="4"/>
        <v/>
      </c>
      <c r="Q1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2" s="121"/>
      <c r="S102" s="122"/>
      <c r="T102" s="109" t="str">
        <f t="shared" si="5"/>
        <v/>
      </c>
      <c r="U102" s="176" t="str">
        <f>IF(Tabla75[[#This Row],[NIF]]="","",(Q102*(IF(S102&gt;1,0,S102*0.1))*('NO TOCAR'!$AB$4)*(T102/10)))</f>
        <v/>
      </c>
      <c r="V102" s="114"/>
      <c r="W102" s="119"/>
      <c r="X102" s="123"/>
      <c r="Y102" s="119"/>
      <c r="Z102" s="114"/>
      <c r="AA102" s="176" t="str">
        <f>IF(A102="","",SUM(IF(Y102&gt;1,1,Y102),IF(W102&gt;12,12,W102)*0.6)*(IF(S102&gt;1,0,S102))*'NO TOCAR'!$AB$4*(T102/100))</f>
        <v/>
      </c>
      <c r="AB102" s="178" t="str">
        <f>IF(Tabla75[[#This Row],[NIF]]="","",U:U+AA:AA)</f>
        <v/>
      </c>
      <c r="AC102" s="117"/>
      <c r="AD102" s="109" t="str">
        <f>IF(Tabla75[[#This Row],[NIF]]="","",ENTRADA!$P$19)</f>
        <v/>
      </c>
      <c r="AE102" s="109" t="str">
        <f>IF(Tabla75[[#This Row],[NIF]]="","",ENTRADA!$F$11)</f>
        <v/>
      </c>
      <c r="AF102" s="109" t="str">
        <f>IF(Tabla75[[#This Row],[NIF]]="","",ENTRADA!$F$9)</f>
        <v/>
      </c>
      <c r="AG102" s="108" t="str">
        <f>IF(Tabla75[[#This Row],[NIF]]="","",ENTRADA!$P$9)</f>
        <v/>
      </c>
    </row>
    <row r="103" spans="1:33" s="107" customFormat="1" ht="24.95" customHeight="1">
      <c r="A103" s="110"/>
      <c r="B103" s="108" t="str">
        <f>IF($A103="","",VLOOKUP($A103,Tabla7[[#All],[NIF]:[Columna1]],2,FALSE))</f>
        <v/>
      </c>
      <c r="C103" s="108" t="str">
        <f>IF($A103="","",VLOOKUP($A103,Tabla7[[#All],[NIF]:[Columna1]],3,FALSE))</f>
        <v/>
      </c>
      <c r="D103" s="109" t="str">
        <f>IF($A103="","",VLOOKUP($A103,Tabla7[[#All],[NIF]:[Columna1]],5,FALSE))</f>
        <v/>
      </c>
      <c r="E103" s="109" t="str">
        <f>IF($A103="","",VLOOKUP($A103,Tabla7[[#All],[NIF]:[Columna1]],8,FALSE))</f>
        <v/>
      </c>
      <c r="F103" s="109" t="str">
        <f>IF($A103="","",VLOOKUP($A103,Tabla7[[#All],[NIF]:[Columna1]],6,FALSE))</f>
        <v/>
      </c>
      <c r="G103" s="108" t="str">
        <f>IF($A103="","",VLOOKUP($A103,Tabla7[[#All],[NIF]:[Columna1]],7,FALSE))</f>
        <v/>
      </c>
      <c r="H103" s="109" t="str">
        <f>IF(Tabla75[[#This Row],[CAUSA VARIACIÓN]]="","","SI")</f>
        <v/>
      </c>
      <c r="I103" s="110"/>
      <c r="J103" s="120"/>
      <c r="K103" s="120"/>
      <c r="L103" s="115"/>
      <c r="M103" s="115"/>
      <c r="N103" s="115"/>
      <c r="O103" s="115"/>
      <c r="P103" s="157" t="str">
        <f t="shared" si="4"/>
        <v/>
      </c>
      <c r="Q1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3" s="121"/>
      <c r="S103" s="122"/>
      <c r="T103" s="109" t="str">
        <f t="shared" si="5"/>
        <v/>
      </c>
      <c r="U103" s="176" t="str">
        <f>IF(Tabla75[[#This Row],[NIF]]="","",(Q103*(IF(S103&gt;1,0,S103*0.1))*('NO TOCAR'!$AB$4)*(T103/10)))</f>
        <v/>
      </c>
      <c r="V103" s="114"/>
      <c r="W103" s="119"/>
      <c r="X103" s="123"/>
      <c r="Y103" s="119"/>
      <c r="Z103" s="114"/>
      <c r="AA103" s="176" t="str">
        <f>IF(A103="","",SUM(IF(Y103&gt;1,1,Y103),IF(W103&gt;12,12,W103)*0.6)*(IF(S103&gt;1,0,S103))*'NO TOCAR'!$AB$4*(T103/100))</f>
        <v/>
      </c>
      <c r="AB103" s="178" t="str">
        <f>IF(Tabla75[[#This Row],[NIF]]="","",U:U+AA:AA)</f>
        <v/>
      </c>
      <c r="AC103" s="117"/>
      <c r="AD103" s="109" t="str">
        <f>IF(Tabla75[[#This Row],[NIF]]="","",ENTRADA!$P$19)</f>
        <v/>
      </c>
      <c r="AE103" s="109" t="str">
        <f>IF(Tabla75[[#This Row],[NIF]]="","",ENTRADA!$F$11)</f>
        <v/>
      </c>
      <c r="AF103" s="109" t="str">
        <f>IF(Tabla75[[#This Row],[NIF]]="","",ENTRADA!$F$9)</f>
        <v/>
      </c>
      <c r="AG103" s="108" t="str">
        <f>IF(Tabla75[[#This Row],[NIF]]="","",ENTRADA!$P$9)</f>
        <v/>
      </c>
    </row>
    <row r="104" spans="1:33" s="107" customFormat="1" ht="24.95" customHeight="1">
      <c r="A104" s="110"/>
      <c r="B104" s="108" t="str">
        <f>IF($A104="","",VLOOKUP($A104,Tabla7[[#All],[NIF]:[Columna1]],2,FALSE))</f>
        <v/>
      </c>
      <c r="C104" s="108" t="str">
        <f>IF($A104="","",VLOOKUP($A104,Tabla7[[#All],[NIF]:[Columna1]],3,FALSE))</f>
        <v/>
      </c>
      <c r="D104" s="109" t="str">
        <f>IF($A104="","",VLOOKUP($A104,Tabla7[[#All],[NIF]:[Columna1]],5,FALSE))</f>
        <v/>
      </c>
      <c r="E104" s="109" t="str">
        <f>IF($A104="","",VLOOKUP($A104,Tabla7[[#All],[NIF]:[Columna1]],8,FALSE))</f>
        <v/>
      </c>
      <c r="F104" s="109" t="str">
        <f>IF($A104="","",VLOOKUP($A104,Tabla7[[#All],[NIF]:[Columna1]],6,FALSE))</f>
        <v/>
      </c>
      <c r="G104" s="108" t="str">
        <f>IF($A104="","",VLOOKUP($A104,Tabla7[[#All],[NIF]:[Columna1]],7,FALSE))</f>
        <v/>
      </c>
      <c r="H104" s="109" t="str">
        <f>IF(Tabla75[[#This Row],[CAUSA VARIACIÓN]]="","","SI")</f>
        <v/>
      </c>
      <c r="I104" s="110"/>
      <c r="J104" s="120"/>
      <c r="K104" s="120"/>
      <c r="L104" s="115"/>
      <c r="M104" s="115"/>
      <c r="N104" s="115"/>
      <c r="O104" s="115"/>
      <c r="P104" s="157" t="str">
        <f t="shared" si="4"/>
        <v/>
      </c>
      <c r="Q1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4" s="121"/>
      <c r="S104" s="122"/>
      <c r="T104" s="109" t="str">
        <f t="shared" si="5"/>
        <v/>
      </c>
      <c r="U104" s="176" t="str">
        <f>IF(Tabla75[[#This Row],[NIF]]="","",(Q104*(IF(S104&gt;1,0,S104*0.1))*('NO TOCAR'!$AB$4)*(T104/10)))</f>
        <v/>
      </c>
      <c r="V104" s="114"/>
      <c r="W104" s="119"/>
      <c r="X104" s="123"/>
      <c r="Y104" s="119"/>
      <c r="Z104" s="114"/>
      <c r="AA104" s="176" t="str">
        <f>IF(A104="","",SUM(IF(Y104&gt;1,1,Y104),IF(W104&gt;12,12,W104)*0.6)*(IF(S104&gt;1,0,S104))*'NO TOCAR'!$AB$4*(T104/100))</f>
        <v/>
      </c>
      <c r="AB104" s="178" t="str">
        <f>IF(Tabla75[[#This Row],[NIF]]="","",U:U+AA:AA)</f>
        <v/>
      </c>
      <c r="AC104" s="117"/>
      <c r="AD104" s="109" t="str">
        <f>IF(Tabla75[[#This Row],[NIF]]="","",ENTRADA!$P$19)</f>
        <v/>
      </c>
      <c r="AE104" s="109" t="str">
        <f>IF(Tabla75[[#This Row],[NIF]]="","",ENTRADA!$F$11)</f>
        <v/>
      </c>
      <c r="AF104" s="109" t="str">
        <f>IF(Tabla75[[#This Row],[NIF]]="","",ENTRADA!$F$9)</f>
        <v/>
      </c>
      <c r="AG104" s="108" t="str">
        <f>IF(Tabla75[[#This Row],[NIF]]="","",ENTRADA!$P$9)</f>
        <v/>
      </c>
    </row>
    <row r="105" spans="1:33" s="107" customFormat="1" ht="24.95" customHeight="1">
      <c r="A105" s="110"/>
      <c r="B105" s="108" t="str">
        <f>IF($A105="","",VLOOKUP($A105,Tabla7[[#All],[NIF]:[Columna1]],2,FALSE))</f>
        <v/>
      </c>
      <c r="C105" s="108" t="str">
        <f>IF($A105="","",VLOOKUP($A105,Tabla7[[#All],[NIF]:[Columna1]],3,FALSE))</f>
        <v/>
      </c>
      <c r="D105" s="109" t="str">
        <f>IF($A105="","",VLOOKUP($A105,Tabla7[[#All],[NIF]:[Columna1]],5,FALSE))</f>
        <v/>
      </c>
      <c r="E105" s="109" t="str">
        <f>IF($A105="","",VLOOKUP($A105,Tabla7[[#All],[NIF]:[Columna1]],8,FALSE))</f>
        <v/>
      </c>
      <c r="F105" s="109" t="str">
        <f>IF($A105="","",VLOOKUP($A105,Tabla7[[#All],[NIF]:[Columna1]],6,FALSE))</f>
        <v/>
      </c>
      <c r="G105" s="108" t="str">
        <f>IF($A105="","",VLOOKUP($A105,Tabla7[[#All],[NIF]:[Columna1]],7,FALSE))</f>
        <v/>
      </c>
      <c r="H105" s="109" t="str">
        <f>IF(Tabla75[[#This Row],[CAUSA VARIACIÓN]]="","","SI")</f>
        <v/>
      </c>
      <c r="I105" s="110"/>
      <c r="J105" s="120"/>
      <c r="K105" s="120"/>
      <c r="L105" s="115"/>
      <c r="M105" s="115"/>
      <c r="N105" s="115"/>
      <c r="O105" s="115"/>
      <c r="P105" s="157" t="str">
        <f t="shared" si="4"/>
        <v/>
      </c>
      <c r="Q1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5" s="121"/>
      <c r="S105" s="122"/>
      <c r="T105" s="109" t="str">
        <f t="shared" si="5"/>
        <v/>
      </c>
      <c r="U105" s="176" t="str">
        <f>IF(Tabla75[[#This Row],[NIF]]="","",(Q105*(IF(S105&gt;1,0,S105*0.1))*('NO TOCAR'!$AB$4)*(T105/10)))</f>
        <v/>
      </c>
      <c r="V105" s="114"/>
      <c r="W105" s="119"/>
      <c r="X105" s="123"/>
      <c r="Y105" s="119"/>
      <c r="Z105" s="114"/>
      <c r="AA105" s="176" t="str">
        <f>IF(A105="","",SUM(IF(Y105&gt;1,1,Y105),IF(W105&gt;12,12,W105)*0.6)*(IF(S105&gt;1,0,S105))*'NO TOCAR'!$AB$4*(T105/100))</f>
        <v/>
      </c>
      <c r="AB105" s="178" t="str">
        <f>IF(Tabla75[[#This Row],[NIF]]="","",U:U+AA:AA)</f>
        <v/>
      </c>
      <c r="AC105" s="117"/>
      <c r="AD105" s="109" t="str">
        <f>IF(Tabla75[[#This Row],[NIF]]="","",ENTRADA!$P$19)</f>
        <v/>
      </c>
      <c r="AE105" s="109" t="str">
        <f>IF(Tabla75[[#This Row],[NIF]]="","",ENTRADA!$F$11)</f>
        <v/>
      </c>
      <c r="AF105" s="109" t="str">
        <f>IF(Tabla75[[#This Row],[NIF]]="","",ENTRADA!$F$9)</f>
        <v/>
      </c>
      <c r="AG105" s="108" t="str">
        <f>IF(Tabla75[[#This Row],[NIF]]="","",ENTRADA!$P$9)</f>
        <v/>
      </c>
    </row>
    <row r="106" spans="1:33" s="107" customFormat="1" ht="24.95" customHeight="1">
      <c r="A106" s="110"/>
      <c r="B106" s="108" t="str">
        <f>IF($A106="","",VLOOKUP($A106,Tabla7[[#All],[NIF]:[Columna1]],2,FALSE))</f>
        <v/>
      </c>
      <c r="C106" s="108" t="str">
        <f>IF($A106="","",VLOOKUP($A106,Tabla7[[#All],[NIF]:[Columna1]],3,FALSE))</f>
        <v/>
      </c>
      <c r="D106" s="109" t="str">
        <f>IF($A106="","",VLOOKUP($A106,Tabla7[[#All],[NIF]:[Columna1]],5,FALSE))</f>
        <v/>
      </c>
      <c r="E106" s="109" t="str">
        <f>IF($A106="","",VLOOKUP($A106,Tabla7[[#All],[NIF]:[Columna1]],8,FALSE))</f>
        <v/>
      </c>
      <c r="F106" s="109" t="str">
        <f>IF($A106="","",VLOOKUP($A106,Tabla7[[#All],[NIF]:[Columna1]],6,FALSE))</f>
        <v/>
      </c>
      <c r="G106" s="108" t="str">
        <f>IF($A106="","",VLOOKUP($A106,Tabla7[[#All],[NIF]:[Columna1]],7,FALSE))</f>
        <v/>
      </c>
      <c r="H106" s="109" t="str">
        <f>IF(Tabla75[[#This Row],[CAUSA VARIACIÓN]]="","","SI")</f>
        <v/>
      </c>
      <c r="I106" s="110"/>
      <c r="J106" s="120"/>
      <c r="K106" s="120"/>
      <c r="L106" s="115"/>
      <c r="M106" s="160"/>
      <c r="N106" s="115"/>
      <c r="O106" s="115"/>
      <c r="P106" s="157" t="str">
        <f t="shared" si="4"/>
        <v/>
      </c>
      <c r="Q1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6" s="121"/>
      <c r="S106" s="122"/>
      <c r="T106" s="109" t="str">
        <f t="shared" si="5"/>
        <v/>
      </c>
      <c r="U106" s="176" t="str">
        <f>IF(Tabla75[[#This Row],[NIF]]="","",(Q106*(IF(S106&gt;1,0,S106*0.1))*('NO TOCAR'!$AB$4)*(T106/10)))</f>
        <v/>
      </c>
      <c r="V106" s="114"/>
      <c r="W106" s="119"/>
      <c r="X106" s="123"/>
      <c r="Y106" s="119"/>
      <c r="Z106" s="114"/>
      <c r="AA106" s="176" t="str">
        <f>IF(A106="","",SUM(IF(Y106&gt;1,1,Y106),IF(W106&gt;12,12,W106)*0.6)*(IF(S106&gt;1,0,S106))*'NO TOCAR'!$AB$4*(T106/100))</f>
        <v/>
      </c>
      <c r="AB106" s="178" t="str">
        <f>IF(Tabla75[[#This Row],[NIF]]="","",U:U+AA:AA)</f>
        <v/>
      </c>
      <c r="AC106" s="117"/>
      <c r="AD106" s="109" t="str">
        <f>IF(Tabla75[[#This Row],[NIF]]="","",ENTRADA!$P$19)</f>
        <v/>
      </c>
      <c r="AE106" s="109" t="str">
        <f>IF(Tabla75[[#This Row],[NIF]]="","",ENTRADA!$F$11)</f>
        <v/>
      </c>
      <c r="AF106" s="109" t="str">
        <f>IF(Tabla75[[#This Row],[NIF]]="","",ENTRADA!$F$9)</f>
        <v/>
      </c>
      <c r="AG106" s="108" t="str">
        <f>IF(Tabla75[[#This Row],[NIF]]="","",ENTRADA!$P$9)</f>
        <v/>
      </c>
    </row>
    <row r="107" spans="1:33" s="107" customFormat="1" ht="24.95" customHeight="1">
      <c r="A107" s="110"/>
      <c r="B107" s="108" t="str">
        <f>IF($A107="","",VLOOKUP($A107,Tabla7[[#All],[NIF]:[Columna1]],2,FALSE))</f>
        <v/>
      </c>
      <c r="C107" s="108" t="str">
        <f>IF($A107="","",VLOOKUP($A107,Tabla7[[#All],[NIF]:[Columna1]],3,FALSE))</f>
        <v/>
      </c>
      <c r="D107" s="109" t="str">
        <f>IF($A107="","",VLOOKUP($A107,Tabla7[[#All],[NIF]:[Columna1]],5,FALSE))</f>
        <v/>
      </c>
      <c r="E107" s="109" t="str">
        <f>IF($A107="","",VLOOKUP($A107,Tabla7[[#All],[NIF]:[Columna1]],8,FALSE))</f>
        <v/>
      </c>
      <c r="F107" s="109" t="str">
        <f>IF($A107="","",VLOOKUP($A107,Tabla7[[#All],[NIF]:[Columna1]],6,FALSE))</f>
        <v/>
      </c>
      <c r="G107" s="108" t="str">
        <f>IF($A107="","",VLOOKUP($A107,Tabla7[[#All],[NIF]:[Columna1]],7,FALSE))</f>
        <v/>
      </c>
      <c r="H107" s="109" t="str">
        <f>IF(Tabla75[[#This Row],[CAUSA VARIACIÓN]]="","","SI")</f>
        <v/>
      </c>
      <c r="I107" s="110"/>
      <c r="J107" s="120"/>
      <c r="K107" s="120"/>
      <c r="L107" s="115"/>
      <c r="M107" s="115"/>
      <c r="N107" s="115"/>
      <c r="O107" s="115"/>
      <c r="P107" s="157" t="str">
        <f t="shared" si="4"/>
        <v/>
      </c>
      <c r="Q1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7" s="121"/>
      <c r="S107" s="122"/>
      <c r="T107" s="109" t="str">
        <f t="shared" si="5"/>
        <v/>
      </c>
      <c r="U107" s="176" t="str">
        <f>IF(Tabla75[[#This Row],[NIF]]="","",(Q107*(IF(S107&gt;1,0,S107*0.1))*('NO TOCAR'!$AB$4)*(T107/10)))</f>
        <v/>
      </c>
      <c r="V107" s="114"/>
      <c r="W107" s="119"/>
      <c r="X107" s="123"/>
      <c r="Y107" s="119"/>
      <c r="Z107" s="114"/>
      <c r="AA107" s="176" t="str">
        <f>IF(A107="","",SUM(IF(Y107&gt;1,1,Y107),IF(W107&gt;12,12,W107)*0.6)*(IF(S107&gt;1,0,S107))*'NO TOCAR'!$AB$4*(T107/100))</f>
        <v/>
      </c>
      <c r="AB107" s="178" t="str">
        <f>IF(Tabla75[[#This Row],[NIF]]="","",U:U+AA:AA)</f>
        <v/>
      </c>
      <c r="AC107" s="117"/>
      <c r="AD107" s="109" t="str">
        <f>IF(Tabla75[[#This Row],[NIF]]="","",ENTRADA!$P$19)</f>
        <v/>
      </c>
      <c r="AE107" s="109" t="str">
        <f>IF(Tabla75[[#This Row],[NIF]]="","",ENTRADA!$F$11)</f>
        <v/>
      </c>
      <c r="AF107" s="109" t="str">
        <f>IF(Tabla75[[#This Row],[NIF]]="","",ENTRADA!$F$9)</f>
        <v/>
      </c>
      <c r="AG107" s="108" t="str">
        <f>IF(Tabla75[[#This Row],[NIF]]="","",ENTRADA!$P$9)</f>
        <v/>
      </c>
    </row>
    <row r="108" spans="1:33" s="107" customFormat="1" ht="24.95" customHeight="1">
      <c r="A108" s="110"/>
      <c r="B108" s="108" t="str">
        <f>IF($A108="","",VLOOKUP($A108,Tabla7[[#All],[NIF]:[Columna1]],2,FALSE))</f>
        <v/>
      </c>
      <c r="C108" s="108" t="str">
        <f>IF($A108="","",VLOOKUP($A108,Tabla7[[#All],[NIF]:[Columna1]],3,FALSE))</f>
        <v/>
      </c>
      <c r="D108" s="109" t="str">
        <f>IF($A108="","",VLOOKUP($A108,Tabla7[[#All],[NIF]:[Columna1]],5,FALSE))</f>
        <v/>
      </c>
      <c r="E108" s="109" t="str">
        <f>IF($A108="","",VLOOKUP($A108,Tabla7[[#All],[NIF]:[Columna1]],8,FALSE))</f>
        <v/>
      </c>
      <c r="F108" s="109" t="str">
        <f>IF($A108="","",VLOOKUP($A108,Tabla7[[#All],[NIF]:[Columna1]],6,FALSE))</f>
        <v/>
      </c>
      <c r="G108" s="108" t="str">
        <f>IF($A108="","",VLOOKUP($A108,Tabla7[[#All],[NIF]:[Columna1]],7,FALSE))</f>
        <v/>
      </c>
      <c r="H108" s="109" t="str">
        <f>IF(Tabla75[[#This Row],[CAUSA VARIACIÓN]]="","","SI")</f>
        <v/>
      </c>
      <c r="I108" s="110"/>
      <c r="J108" s="120"/>
      <c r="K108" s="120"/>
      <c r="L108" s="115"/>
      <c r="M108" s="115"/>
      <c r="N108" s="115"/>
      <c r="O108" s="115"/>
      <c r="P108" s="157" t="str">
        <f t="shared" si="4"/>
        <v/>
      </c>
      <c r="Q1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8" s="121"/>
      <c r="S108" s="122"/>
      <c r="T108" s="109" t="str">
        <f t="shared" si="5"/>
        <v/>
      </c>
      <c r="U108" s="176" t="str">
        <f>IF(Tabla75[[#This Row],[NIF]]="","",(Q108*(IF(S108&gt;1,0,S108*0.1))*('NO TOCAR'!$AB$4)*(T108/10)))</f>
        <v/>
      </c>
      <c r="V108" s="114"/>
      <c r="W108" s="119"/>
      <c r="X108" s="123"/>
      <c r="Y108" s="119"/>
      <c r="Z108" s="114"/>
      <c r="AA108" s="176" t="str">
        <f>IF(A108="","",SUM(IF(Y108&gt;1,1,Y108),IF(W108&gt;12,12,W108)*0.6)*(IF(S108&gt;1,0,S108))*'NO TOCAR'!$AB$4*(T108/100))</f>
        <v/>
      </c>
      <c r="AB108" s="178" t="str">
        <f>IF(Tabla75[[#This Row],[NIF]]="","",U:U+AA:AA)</f>
        <v/>
      </c>
      <c r="AC108" s="117"/>
      <c r="AD108" s="109" t="str">
        <f>IF(Tabla75[[#This Row],[NIF]]="","",ENTRADA!$P$19)</f>
        <v/>
      </c>
      <c r="AE108" s="109" t="str">
        <f>IF(Tabla75[[#This Row],[NIF]]="","",ENTRADA!$F$11)</f>
        <v/>
      </c>
      <c r="AF108" s="109" t="str">
        <f>IF(Tabla75[[#This Row],[NIF]]="","",ENTRADA!$F$9)</f>
        <v/>
      </c>
      <c r="AG108" s="108" t="str">
        <f>IF(Tabla75[[#This Row],[NIF]]="","",ENTRADA!$P$9)</f>
        <v/>
      </c>
    </row>
    <row r="109" spans="1:33" s="107" customFormat="1" ht="24.95" customHeight="1">
      <c r="A109" s="110"/>
      <c r="B109" s="108" t="str">
        <f>IF($A109="","",VLOOKUP($A109,Tabla7[[#All],[NIF]:[Columna1]],2,FALSE))</f>
        <v/>
      </c>
      <c r="C109" s="108" t="str">
        <f>IF($A109="","",VLOOKUP($A109,Tabla7[[#All],[NIF]:[Columna1]],3,FALSE))</f>
        <v/>
      </c>
      <c r="D109" s="109" t="str">
        <f>IF($A109="","",VLOOKUP($A109,Tabla7[[#All],[NIF]:[Columna1]],5,FALSE))</f>
        <v/>
      </c>
      <c r="E109" s="109" t="str">
        <f>IF($A109="","",VLOOKUP($A109,Tabla7[[#All],[NIF]:[Columna1]],8,FALSE))</f>
        <v/>
      </c>
      <c r="F109" s="109" t="str">
        <f>IF($A109="","",VLOOKUP($A109,Tabla7[[#All],[NIF]:[Columna1]],6,FALSE))</f>
        <v/>
      </c>
      <c r="G109" s="108" t="str">
        <f>IF($A109="","",VLOOKUP($A109,Tabla7[[#All],[NIF]:[Columna1]],7,FALSE))</f>
        <v/>
      </c>
      <c r="H109" s="109" t="str">
        <f>IF(Tabla75[[#This Row],[CAUSA VARIACIÓN]]="","","SI")</f>
        <v/>
      </c>
      <c r="I109" s="110"/>
      <c r="J109" s="120"/>
      <c r="K109" s="120"/>
      <c r="L109" s="115"/>
      <c r="M109" s="115"/>
      <c r="N109" s="115"/>
      <c r="O109" s="115"/>
      <c r="P109" s="157" t="str">
        <f t="shared" si="4"/>
        <v/>
      </c>
      <c r="Q1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09" s="121"/>
      <c r="S109" s="122"/>
      <c r="T109" s="109" t="str">
        <f t="shared" si="5"/>
        <v/>
      </c>
      <c r="U109" s="176" t="str">
        <f>IF(Tabla75[[#This Row],[NIF]]="","",(Q109*(IF(S109&gt;1,0,S109*0.1))*('NO TOCAR'!$AB$4)*(T109/10)))</f>
        <v/>
      </c>
      <c r="V109" s="114"/>
      <c r="W109" s="119"/>
      <c r="X109" s="123"/>
      <c r="Y109" s="119"/>
      <c r="Z109" s="114"/>
      <c r="AA109" s="176" t="str">
        <f>IF(A109="","",SUM(IF(Y109&gt;1,1,Y109),IF(W109&gt;12,12,W109)*0.6)*(IF(S109&gt;1,0,S109))*'NO TOCAR'!$AB$4*(T109/100))</f>
        <v/>
      </c>
      <c r="AB109" s="178" t="str">
        <f>IF(Tabla75[[#This Row],[NIF]]="","",U:U+AA:AA)</f>
        <v/>
      </c>
      <c r="AC109" s="117"/>
      <c r="AD109" s="109" t="str">
        <f>IF(Tabla75[[#This Row],[NIF]]="","",ENTRADA!$P$19)</f>
        <v/>
      </c>
      <c r="AE109" s="109" t="str">
        <f>IF(Tabla75[[#This Row],[NIF]]="","",ENTRADA!$F$11)</f>
        <v/>
      </c>
      <c r="AF109" s="109" t="str">
        <f>IF(Tabla75[[#This Row],[NIF]]="","",ENTRADA!$F$9)</f>
        <v/>
      </c>
      <c r="AG109" s="108" t="str">
        <f>IF(Tabla75[[#This Row],[NIF]]="","",ENTRADA!$P$9)</f>
        <v/>
      </c>
    </row>
    <row r="110" spans="1:33" s="107" customFormat="1" ht="24.95" customHeight="1">
      <c r="A110" s="110"/>
      <c r="B110" s="108" t="str">
        <f>IF($A110="","",VLOOKUP($A110,Tabla7[[#All],[NIF]:[Columna1]],2,FALSE))</f>
        <v/>
      </c>
      <c r="C110" s="108" t="str">
        <f>IF($A110="","",VLOOKUP($A110,Tabla7[[#All],[NIF]:[Columna1]],3,FALSE))</f>
        <v/>
      </c>
      <c r="D110" s="109" t="str">
        <f>IF($A110="","",VLOOKUP($A110,Tabla7[[#All],[NIF]:[Columna1]],5,FALSE))</f>
        <v/>
      </c>
      <c r="E110" s="109" t="str">
        <f>IF($A110="","",VLOOKUP($A110,Tabla7[[#All],[NIF]:[Columna1]],8,FALSE))</f>
        <v/>
      </c>
      <c r="F110" s="109" t="str">
        <f>IF($A110="","",VLOOKUP($A110,Tabla7[[#All],[NIF]:[Columna1]],6,FALSE))</f>
        <v/>
      </c>
      <c r="G110" s="108" t="str">
        <f>IF($A110="","",VLOOKUP($A110,Tabla7[[#All],[NIF]:[Columna1]],7,FALSE))</f>
        <v/>
      </c>
      <c r="H110" s="109" t="str">
        <f>IF(Tabla75[[#This Row],[CAUSA VARIACIÓN]]="","","SI")</f>
        <v/>
      </c>
      <c r="I110" s="110"/>
      <c r="J110" s="120"/>
      <c r="K110" s="120"/>
      <c r="L110" s="115"/>
      <c r="M110" s="160"/>
      <c r="N110" s="115"/>
      <c r="O110" s="115"/>
      <c r="P110" s="157" t="str">
        <f t="shared" si="4"/>
        <v/>
      </c>
      <c r="Q1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0" s="121"/>
      <c r="S110" s="122"/>
      <c r="T110" s="109" t="str">
        <f t="shared" si="5"/>
        <v/>
      </c>
      <c r="U110" s="176" t="str">
        <f>IF(Tabla75[[#This Row],[NIF]]="","",(Q110*(IF(S110&gt;1,0,S110*0.1))*('NO TOCAR'!$AB$4)*(T110/10)))</f>
        <v/>
      </c>
      <c r="V110" s="114"/>
      <c r="W110" s="119"/>
      <c r="X110" s="123"/>
      <c r="Y110" s="119"/>
      <c r="Z110" s="114"/>
      <c r="AA110" s="176" t="str">
        <f>IF(A110="","",SUM(IF(Y110&gt;1,1,Y110),IF(W110&gt;12,12,W110)*0.6)*(IF(S110&gt;1,0,S110))*'NO TOCAR'!$AB$4*(T110/100))</f>
        <v/>
      </c>
      <c r="AB110" s="178" t="str">
        <f>IF(Tabla75[[#This Row],[NIF]]="","",U:U+AA:AA)</f>
        <v/>
      </c>
      <c r="AC110" s="117"/>
      <c r="AD110" s="109" t="str">
        <f>IF(Tabla75[[#This Row],[NIF]]="","",ENTRADA!$P$19)</f>
        <v/>
      </c>
      <c r="AE110" s="109" t="str">
        <f>IF(Tabla75[[#This Row],[NIF]]="","",ENTRADA!$F$11)</f>
        <v/>
      </c>
      <c r="AF110" s="109" t="str">
        <f>IF(Tabla75[[#This Row],[NIF]]="","",ENTRADA!$F$9)</f>
        <v/>
      </c>
      <c r="AG110" s="108" t="str">
        <f>IF(Tabla75[[#This Row],[NIF]]="","",ENTRADA!$P$9)</f>
        <v/>
      </c>
    </row>
    <row r="111" spans="1:33" s="107" customFormat="1" ht="24.95" customHeight="1">
      <c r="A111" s="110"/>
      <c r="B111" s="108" t="str">
        <f>IF($A111="","",VLOOKUP($A111,Tabla7[[#All],[NIF]:[Columna1]],2,FALSE))</f>
        <v/>
      </c>
      <c r="C111" s="108" t="str">
        <f>IF($A111="","",VLOOKUP($A111,Tabla7[[#All],[NIF]:[Columna1]],3,FALSE))</f>
        <v/>
      </c>
      <c r="D111" s="109" t="str">
        <f>IF($A111="","",VLOOKUP($A111,Tabla7[[#All],[NIF]:[Columna1]],5,FALSE))</f>
        <v/>
      </c>
      <c r="E111" s="109" t="str">
        <f>IF($A111="","",VLOOKUP($A111,Tabla7[[#All],[NIF]:[Columna1]],8,FALSE))</f>
        <v/>
      </c>
      <c r="F111" s="109" t="str">
        <f>IF($A111="","",VLOOKUP($A111,Tabla7[[#All],[NIF]:[Columna1]],6,FALSE))</f>
        <v/>
      </c>
      <c r="G111" s="108" t="str">
        <f>IF($A111="","",VLOOKUP($A111,Tabla7[[#All],[NIF]:[Columna1]],7,FALSE))</f>
        <v/>
      </c>
      <c r="H111" s="109" t="str">
        <f>IF(Tabla75[[#This Row],[CAUSA VARIACIÓN]]="","","SI")</f>
        <v/>
      </c>
      <c r="I111" s="110"/>
      <c r="J111" s="120"/>
      <c r="K111" s="120"/>
      <c r="L111" s="115"/>
      <c r="M111" s="115"/>
      <c r="N111" s="115"/>
      <c r="O111" s="115"/>
      <c r="P111" s="157" t="str">
        <f t="shared" si="4"/>
        <v/>
      </c>
      <c r="Q1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1" s="121"/>
      <c r="S111" s="122"/>
      <c r="T111" s="109" t="str">
        <f t="shared" si="5"/>
        <v/>
      </c>
      <c r="U111" s="176" t="str">
        <f>IF(Tabla75[[#This Row],[NIF]]="","",(Q111*(IF(S111&gt;1,0,S111*0.1))*('NO TOCAR'!$AB$4)*(T111/10)))</f>
        <v/>
      </c>
      <c r="V111" s="114"/>
      <c r="W111" s="119"/>
      <c r="X111" s="123"/>
      <c r="Y111" s="119"/>
      <c r="Z111" s="114"/>
      <c r="AA111" s="176" t="str">
        <f>IF(A111="","",SUM(IF(Y111&gt;1,1,Y111),IF(W111&gt;12,12,W111)*0.6)*(IF(S111&gt;1,0,S111))*'NO TOCAR'!$AB$4*(T111/100))</f>
        <v/>
      </c>
      <c r="AB111" s="178" t="str">
        <f>IF(Tabla75[[#This Row],[NIF]]="","",U:U+AA:AA)</f>
        <v/>
      </c>
      <c r="AC111" s="117"/>
      <c r="AD111" s="109" t="str">
        <f>IF(Tabla75[[#This Row],[NIF]]="","",ENTRADA!$P$19)</f>
        <v/>
      </c>
      <c r="AE111" s="109" t="str">
        <f>IF(Tabla75[[#This Row],[NIF]]="","",ENTRADA!$F$11)</f>
        <v/>
      </c>
      <c r="AF111" s="109" t="str">
        <f>IF(Tabla75[[#This Row],[NIF]]="","",ENTRADA!$F$9)</f>
        <v/>
      </c>
      <c r="AG111" s="108" t="str">
        <f>IF(Tabla75[[#This Row],[NIF]]="","",ENTRADA!$P$9)</f>
        <v/>
      </c>
    </row>
    <row r="112" spans="1:33" s="107" customFormat="1" ht="24.95" customHeight="1">
      <c r="A112" s="110"/>
      <c r="B112" s="108" t="str">
        <f>IF($A112="","",VLOOKUP($A112,Tabla7[[#All],[NIF]:[Columna1]],2,FALSE))</f>
        <v/>
      </c>
      <c r="C112" s="108" t="str">
        <f>IF($A112="","",VLOOKUP($A112,Tabla7[[#All],[NIF]:[Columna1]],3,FALSE))</f>
        <v/>
      </c>
      <c r="D112" s="109" t="str">
        <f>IF($A112="","",VLOOKUP($A112,Tabla7[[#All],[NIF]:[Columna1]],5,FALSE))</f>
        <v/>
      </c>
      <c r="E112" s="109" t="str">
        <f>IF($A112="","",VLOOKUP($A112,Tabla7[[#All],[NIF]:[Columna1]],8,FALSE))</f>
        <v/>
      </c>
      <c r="F112" s="109" t="str">
        <f>IF($A112="","",VLOOKUP($A112,Tabla7[[#All],[NIF]:[Columna1]],6,FALSE))</f>
        <v/>
      </c>
      <c r="G112" s="108" t="str">
        <f>IF($A112="","",VLOOKUP($A112,Tabla7[[#All],[NIF]:[Columna1]],7,FALSE))</f>
        <v/>
      </c>
      <c r="H112" s="109" t="str">
        <f>IF(Tabla75[[#This Row],[CAUSA VARIACIÓN]]="","","SI")</f>
        <v/>
      </c>
      <c r="I112" s="110"/>
      <c r="J112" s="120"/>
      <c r="K112" s="120"/>
      <c r="L112" s="115"/>
      <c r="M112" s="115"/>
      <c r="N112" s="115"/>
      <c r="O112" s="115"/>
      <c r="P112" s="157" t="str">
        <f t="shared" si="4"/>
        <v/>
      </c>
      <c r="Q1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2" s="121"/>
      <c r="S112" s="122"/>
      <c r="T112" s="109" t="str">
        <f t="shared" si="5"/>
        <v/>
      </c>
      <c r="U112" s="176" t="str">
        <f>IF(Tabla75[[#This Row],[NIF]]="","",(Q112*(IF(S112&gt;1,0,S112*0.1))*('NO TOCAR'!$AB$4)*(T112/10)))</f>
        <v/>
      </c>
      <c r="V112" s="114"/>
      <c r="W112" s="119"/>
      <c r="X112" s="123"/>
      <c r="Y112" s="119"/>
      <c r="Z112" s="114"/>
      <c r="AA112" s="176" t="str">
        <f>IF(A112="","",SUM(IF(Y112&gt;1,1,Y112),IF(W112&gt;12,12,W112)*0.6)*(IF(S112&gt;1,0,S112))*'NO TOCAR'!$AB$4*(T112/100))</f>
        <v/>
      </c>
      <c r="AB112" s="178" t="str">
        <f>IF(Tabla75[[#This Row],[NIF]]="","",U:U+AA:AA)</f>
        <v/>
      </c>
      <c r="AC112" s="117"/>
      <c r="AD112" s="109" t="str">
        <f>IF(Tabla75[[#This Row],[NIF]]="","",ENTRADA!$P$19)</f>
        <v/>
      </c>
      <c r="AE112" s="109" t="str">
        <f>IF(Tabla75[[#This Row],[NIF]]="","",ENTRADA!$F$11)</f>
        <v/>
      </c>
      <c r="AF112" s="109" t="str">
        <f>IF(Tabla75[[#This Row],[NIF]]="","",ENTRADA!$F$9)</f>
        <v/>
      </c>
      <c r="AG112" s="108" t="str">
        <f>IF(Tabla75[[#This Row],[NIF]]="","",ENTRADA!$P$9)</f>
        <v/>
      </c>
    </row>
    <row r="113" spans="1:33" s="107" customFormat="1" ht="24.95" customHeight="1">
      <c r="A113" s="110"/>
      <c r="B113" s="108" t="str">
        <f>IF($A113="","",VLOOKUP($A113,Tabla7[[#All],[NIF]:[Columna1]],2,FALSE))</f>
        <v/>
      </c>
      <c r="C113" s="108" t="str">
        <f>IF($A113="","",VLOOKUP($A113,Tabla7[[#All],[NIF]:[Columna1]],3,FALSE))</f>
        <v/>
      </c>
      <c r="D113" s="109" t="str">
        <f>IF($A113="","",VLOOKUP($A113,Tabla7[[#All],[NIF]:[Columna1]],5,FALSE))</f>
        <v/>
      </c>
      <c r="E113" s="109" t="str">
        <f>IF($A113="","",VLOOKUP($A113,Tabla7[[#All],[NIF]:[Columna1]],8,FALSE))</f>
        <v/>
      </c>
      <c r="F113" s="109" t="str">
        <f>IF($A113="","",VLOOKUP($A113,Tabla7[[#All],[NIF]:[Columna1]],6,FALSE))</f>
        <v/>
      </c>
      <c r="G113" s="108" t="str">
        <f>IF($A113="","",VLOOKUP($A113,Tabla7[[#All],[NIF]:[Columna1]],7,FALSE))</f>
        <v/>
      </c>
      <c r="H113" s="109" t="str">
        <f>IF(Tabla75[[#This Row],[CAUSA VARIACIÓN]]="","","SI")</f>
        <v/>
      </c>
      <c r="I113" s="110"/>
      <c r="J113" s="120"/>
      <c r="K113" s="120"/>
      <c r="L113" s="115"/>
      <c r="M113" s="115"/>
      <c r="N113" s="115"/>
      <c r="O113" s="115"/>
      <c r="P113" s="157" t="str">
        <f t="shared" si="4"/>
        <v/>
      </c>
      <c r="Q1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3" s="121"/>
      <c r="S113" s="122"/>
      <c r="T113" s="109" t="str">
        <f t="shared" si="5"/>
        <v/>
      </c>
      <c r="U113" s="176" t="str">
        <f>IF(Tabla75[[#This Row],[NIF]]="","",(Q113*(IF(S113&gt;1,0,S113*0.1))*('NO TOCAR'!$AB$4)*(T113/10)))</f>
        <v/>
      </c>
      <c r="V113" s="114"/>
      <c r="W113" s="119"/>
      <c r="X113" s="123"/>
      <c r="Y113" s="119"/>
      <c r="Z113" s="114"/>
      <c r="AA113" s="176" t="str">
        <f>IF(A113="","",SUM(IF(Y113&gt;1,1,Y113),IF(W113&gt;12,12,W113)*0.6)*(IF(S113&gt;1,0,S113))*'NO TOCAR'!$AB$4*(T113/100))</f>
        <v/>
      </c>
      <c r="AB113" s="178" t="str">
        <f>IF(Tabla75[[#This Row],[NIF]]="","",U:U+AA:AA)</f>
        <v/>
      </c>
      <c r="AC113" s="117"/>
      <c r="AD113" s="109" t="str">
        <f>IF(Tabla75[[#This Row],[NIF]]="","",ENTRADA!$P$19)</f>
        <v/>
      </c>
      <c r="AE113" s="109" t="str">
        <f>IF(Tabla75[[#This Row],[NIF]]="","",ENTRADA!$F$11)</f>
        <v/>
      </c>
      <c r="AF113" s="109" t="str">
        <f>IF(Tabla75[[#This Row],[NIF]]="","",ENTRADA!$F$9)</f>
        <v/>
      </c>
      <c r="AG113" s="108" t="str">
        <f>IF(Tabla75[[#This Row],[NIF]]="","",ENTRADA!$P$9)</f>
        <v/>
      </c>
    </row>
    <row r="114" spans="1:33" s="107" customFormat="1" ht="24.95" customHeight="1">
      <c r="A114" s="110"/>
      <c r="B114" s="108" t="str">
        <f>IF($A114="","",VLOOKUP($A114,Tabla7[[#All],[NIF]:[Columna1]],2,FALSE))</f>
        <v/>
      </c>
      <c r="C114" s="108" t="str">
        <f>IF($A114="","",VLOOKUP($A114,Tabla7[[#All],[NIF]:[Columna1]],3,FALSE))</f>
        <v/>
      </c>
      <c r="D114" s="109" t="str">
        <f>IF($A114="","",VLOOKUP($A114,Tabla7[[#All],[NIF]:[Columna1]],5,FALSE))</f>
        <v/>
      </c>
      <c r="E114" s="109" t="str">
        <f>IF($A114="","",VLOOKUP($A114,Tabla7[[#All],[NIF]:[Columna1]],8,FALSE))</f>
        <v/>
      </c>
      <c r="F114" s="109" t="str">
        <f>IF($A114="","",VLOOKUP($A114,Tabla7[[#All],[NIF]:[Columna1]],6,FALSE))</f>
        <v/>
      </c>
      <c r="G114" s="108" t="str">
        <f>IF($A114="","",VLOOKUP($A114,Tabla7[[#All],[NIF]:[Columna1]],7,FALSE))</f>
        <v/>
      </c>
      <c r="H114" s="109" t="str">
        <f>IF(Tabla75[[#This Row],[CAUSA VARIACIÓN]]="","","SI")</f>
        <v/>
      </c>
      <c r="I114" s="110"/>
      <c r="J114" s="120"/>
      <c r="K114" s="120"/>
      <c r="L114" s="115"/>
      <c r="M114" s="160"/>
      <c r="N114" s="115"/>
      <c r="O114" s="115"/>
      <c r="P114" s="157" t="str">
        <f t="shared" si="4"/>
        <v/>
      </c>
      <c r="Q1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4" s="121"/>
      <c r="S114" s="122"/>
      <c r="T114" s="109" t="str">
        <f t="shared" si="5"/>
        <v/>
      </c>
      <c r="U114" s="176" t="str">
        <f>IF(Tabla75[[#This Row],[NIF]]="","",(Q114*(IF(S114&gt;1,0,S114*0.1))*('NO TOCAR'!$AB$4)*(T114/10)))</f>
        <v/>
      </c>
      <c r="V114" s="114"/>
      <c r="W114" s="119"/>
      <c r="X114" s="123"/>
      <c r="Y114" s="119"/>
      <c r="Z114" s="114"/>
      <c r="AA114" s="176" t="str">
        <f>IF(A114="","",SUM(IF(Y114&gt;1,1,Y114),IF(W114&gt;12,12,W114)*0.6)*(IF(S114&gt;1,0,S114))*'NO TOCAR'!$AB$4*(T114/100))</f>
        <v/>
      </c>
      <c r="AB114" s="178" t="str">
        <f>IF(Tabla75[[#This Row],[NIF]]="","",U:U+AA:AA)</f>
        <v/>
      </c>
      <c r="AC114" s="117"/>
      <c r="AD114" s="109" t="str">
        <f>IF(Tabla75[[#This Row],[NIF]]="","",ENTRADA!$P$19)</f>
        <v/>
      </c>
      <c r="AE114" s="109" t="str">
        <f>IF(Tabla75[[#This Row],[NIF]]="","",ENTRADA!$F$11)</f>
        <v/>
      </c>
      <c r="AF114" s="109" t="str">
        <f>IF(Tabla75[[#This Row],[NIF]]="","",ENTRADA!$F$9)</f>
        <v/>
      </c>
      <c r="AG114" s="108" t="str">
        <f>IF(Tabla75[[#This Row],[NIF]]="","",ENTRADA!$P$9)</f>
        <v/>
      </c>
    </row>
    <row r="115" spans="1:33" s="107" customFormat="1" ht="24.95" customHeight="1">
      <c r="A115" s="110"/>
      <c r="B115" s="108" t="str">
        <f>IF($A115="","",VLOOKUP($A115,Tabla7[[#All],[NIF]:[Columna1]],2,FALSE))</f>
        <v/>
      </c>
      <c r="C115" s="108" t="str">
        <f>IF($A115="","",VLOOKUP($A115,Tabla7[[#All],[NIF]:[Columna1]],3,FALSE))</f>
        <v/>
      </c>
      <c r="D115" s="109" t="str">
        <f>IF($A115="","",VLOOKUP($A115,Tabla7[[#All],[NIF]:[Columna1]],5,FALSE))</f>
        <v/>
      </c>
      <c r="E115" s="109" t="str">
        <f>IF($A115="","",VLOOKUP($A115,Tabla7[[#All],[NIF]:[Columna1]],8,FALSE))</f>
        <v/>
      </c>
      <c r="F115" s="109" t="str">
        <f>IF($A115="","",VLOOKUP($A115,Tabla7[[#All],[NIF]:[Columna1]],6,FALSE))</f>
        <v/>
      </c>
      <c r="G115" s="108" t="str">
        <f>IF($A115="","",VLOOKUP($A115,Tabla7[[#All],[NIF]:[Columna1]],7,FALSE))</f>
        <v/>
      </c>
      <c r="H115" s="109" t="str">
        <f>IF(Tabla75[[#This Row],[CAUSA VARIACIÓN]]="","","SI")</f>
        <v/>
      </c>
      <c r="I115" s="110"/>
      <c r="J115" s="120"/>
      <c r="K115" s="120"/>
      <c r="L115" s="115"/>
      <c r="M115" s="115"/>
      <c r="N115" s="115"/>
      <c r="O115" s="115"/>
      <c r="P115" s="157" t="str">
        <f t="shared" si="4"/>
        <v/>
      </c>
      <c r="Q1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5" s="121"/>
      <c r="S115" s="122"/>
      <c r="T115" s="109" t="str">
        <f t="shared" si="5"/>
        <v/>
      </c>
      <c r="U115" s="176" t="str">
        <f>IF(Tabla75[[#This Row],[NIF]]="","",(Q115*(IF(S115&gt;1,0,S115*0.1))*('NO TOCAR'!$AB$4)*(T115/10)))</f>
        <v/>
      </c>
      <c r="V115" s="114"/>
      <c r="W115" s="119"/>
      <c r="X115" s="123"/>
      <c r="Y115" s="119"/>
      <c r="Z115" s="114"/>
      <c r="AA115" s="176" t="str">
        <f>IF(A115="","",SUM(IF(Y115&gt;1,1,Y115),IF(W115&gt;12,12,W115)*0.6)*(IF(S115&gt;1,0,S115))*'NO TOCAR'!$AB$4*(T115/100))</f>
        <v/>
      </c>
      <c r="AB115" s="178" t="str">
        <f>IF(Tabla75[[#This Row],[NIF]]="","",U:U+AA:AA)</f>
        <v/>
      </c>
      <c r="AC115" s="117"/>
      <c r="AD115" s="109" t="str">
        <f>IF(Tabla75[[#This Row],[NIF]]="","",ENTRADA!$P$19)</f>
        <v/>
      </c>
      <c r="AE115" s="109" t="str">
        <f>IF(Tabla75[[#This Row],[NIF]]="","",ENTRADA!$F$11)</f>
        <v/>
      </c>
      <c r="AF115" s="109" t="str">
        <f>IF(Tabla75[[#This Row],[NIF]]="","",ENTRADA!$F$9)</f>
        <v/>
      </c>
      <c r="AG115" s="108" t="str">
        <f>IF(Tabla75[[#This Row],[NIF]]="","",ENTRADA!$P$9)</f>
        <v/>
      </c>
    </row>
    <row r="116" spans="1:33" s="107" customFormat="1" ht="24.95" customHeight="1">
      <c r="A116" s="110"/>
      <c r="B116" s="108" t="str">
        <f>IF($A116="","",VLOOKUP($A116,Tabla7[[#All],[NIF]:[Columna1]],2,FALSE))</f>
        <v/>
      </c>
      <c r="C116" s="108" t="str">
        <f>IF($A116="","",VLOOKUP($A116,Tabla7[[#All],[NIF]:[Columna1]],3,FALSE))</f>
        <v/>
      </c>
      <c r="D116" s="109" t="str">
        <f>IF($A116="","",VLOOKUP($A116,Tabla7[[#All],[NIF]:[Columna1]],5,FALSE))</f>
        <v/>
      </c>
      <c r="E116" s="109" t="str">
        <f>IF($A116="","",VLOOKUP($A116,Tabla7[[#All],[NIF]:[Columna1]],8,FALSE))</f>
        <v/>
      </c>
      <c r="F116" s="109" t="str">
        <f>IF($A116="","",VLOOKUP($A116,Tabla7[[#All],[NIF]:[Columna1]],6,FALSE))</f>
        <v/>
      </c>
      <c r="G116" s="108" t="str">
        <f>IF($A116="","",VLOOKUP($A116,Tabla7[[#All],[NIF]:[Columna1]],7,FALSE))</f>
        <v/>
      </c>
      <c r="H116" s="109" t="str">
        <f>IF(Tabla75[[#This Row],[CAUSA VARIACIÓN]]="","","SI")</f>
        <v/>
      </c>
      <c r="I116" s="110"/>
      <c r="J116" s="120"/>
      <c r="K116" s="120"/>
      <c r="L116" s="115"/>
      <c r="M116" s="115"/>
      <c r="N116" s="115"/>
      <c r="O116" s="115"/>
      <c r="P116" s="157" t="str">
        <f t="shared" si="4"/>
        <v/>
      </c>
      <c r="Q1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6" s="121"/>
      <c r="S116" s="122"/>
      <c r="T116" s="109" t="str">
        <f t="shared" si="5"/>
        <v/>
      </c>
      <c r="U116" s="176" t="str">
        <f>IF(Tabla75[[#This Row],[NIF]]="","",(Q116*(IF(S116&gt;1,0,S116*0.1))*('NO TOCAR'!$AB$4)*(T116/10)))</f>
        <v/>
      </c>
      <c r="V116" s="114"/>
      <c r="W116" s="119"/>
      <c r="X116" s="123"/>
      <c r="Y116" s="119"/>
      <c r="Z116" s="114"/>
      <c r="AA116" s="176" t="str">
        <f>IF(A116="","",SUM(IF(Y116&gt;1,1,Y116),IF(W116&gt;12,12,W116)*0.6)*(IF(S116&gt;1,0,S116))*'NO TOCAR'!$AB$4*(T116/100))</f>
        <v/>
      </c>
      <c r="AB116" s="178" t="str">
        <f>IF(Tabla75[[#This Row],[NIF]]="","",U:U+AA:AA)</f>
        <v/>
      </c>
      <c r="AC116" s="117"/>
      <c r="AD116" s="109" t="str">
        <f>IF(Tabla75[[#This Row],[NIF]]="","",ENTRADA!$P$19)</f>
        <v/>
      </c>
      <c r="AE116" s="109" t="str">
        <f>IF(Tabla75[[#This Row],[NIF]]="","",ENTRADA!$F$11)</f>
        <v/>
      </c>
      <c r="AF116" s="109" t="str">
        <f>IF(Tabla75[[#This Row],[NIF]]="","",ENTRADA!$F$9)</f>
        <v/>
      </c>
      <c r="AG116" s="108" t="str">
        <f>IF(Tabla75[[#This Row],[NIF]]="","",ENTRADA!$P$9)</f>
        <v/>
      </c>
    </row>
    <row r="117" spans="1:33" s="107" customFormat="1" ht="24.95" customHeight="1">
      <c r="A117" s="110"/>
      <c r="B117" s="108" t="str">
        <f>IF($A117="","",VLOOKUP($A117,Tabla7[[#All],[NIF]:[Columna1]],2,FALSE))</f>
        <v/>
      </c>
      <c r="C117" s="108" t="str">
        <f>IF($A117="","",VLOOKUP($A117,Tabla7[[#All],[NIF]:[Columna1]],3,FALSE))</f>
        <v/>
      </c>
      <c r="D117" s="109" t="str">
        <f>IF($A117="","",VLOOKUP($A117,Tabla7[[#All],[NIF]:[Columna1]],5,FALSE))</f>
        <v/>
      </c>
      <c r="E117" s="109" t="str">
        <f>IF($A117="","",VLOOKUP($A117,Tabla7[[#All],[NIF]:[Columna1]],8,FALSE))</f>
        <v/>
      </c>
      <c r="F117" s="109" t="str">
        <f>IF($A117="","",VLOOKUP($A117,Tabla7[[#All],[NIF]:[Columna1]],6,FALSE))</f>
        <v/>
      </c>
      <c r="G117" s="108" t="str">
        <f>IF($A117="","",VLOOKUP($A117,Tabla7[[#All],[NIF]:[Columna1]],7,FALSE))</f>
        <v/>
      </c>
      <c r="H117" s="109" t="str">
        <f>IF(Tabla75[[#This Row],[CAUSA VARIACIÓN]]="","","SI")</f>
        <v/>
      </c>
      <c r="I117" s="110"/>
      <c r="J117" s="120"/>
      <c r="K117" s="120"/>
      <c r="L117" s="115"/>
      <c r="M117" s="115"/>
      <c r="N117" s="115"/>
      <c r="O117" s="115"/>
      <c r="P117" s="157" t="str">
        <f t="shared" si="4"/>
        <v/>
      </c>
      <c r="Q1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7" s="121"/>
      <c r="S117" s="122"/>
      <c r="T117" s="109" t="str">
        <f t="shared" si="5"/>
        <v/>
      </c>
      <c r="U117" s="176" t="str">
        <f>IF(Tabla75[[#This Row],[NIF]]="","",(Q117*(IF(S117&gt;1,0,S117*0.1))*('NO TOCAR'!$AB$4)*(T117/10)))</f>
        <v/>
      </c>
      <c r="V117" s="114"/>
      <c r="W117" s="119"/>
      <c r="X117" s="123"/>
      <c r="Y117" s="119"/>
      <c r="Z117" s="114"/>
      <c r="AA117" s="176" t="str">
        <f>IF(A117="","",SUM(IF(Y117&gt;1,1,Y117),IF(W117&gt;12,12,W117)*0.6)*(IF(S117&gt;1,0,S117))*'NO TOCAR'!$AB$4*(T117/100))</f>
        <v/>
      </c>
      <c r="AB117" s="178" t="str">
        <f>IF(Tabla75[[#This Row],[NIF]]="","",U:U+AA:AA)</f>
        <v/>
      </c>
      <c r="AC117" s="117"/>
      <c r="AD117" s="109" t="str">
        <f>IF(Tabla75[[#This Row],[NIF]]="","",ENTRADA!$P$19)</f>
        <v/>
      </c>
      <c r="AE117" s="109" t="str">
        <f>IF(Tabla75[[#This Row],[NIF]]="","",ENTRADA!$F$11)</f>
        <v/>
      </c>
      <c r="AF117" s="109" t="str">
        <f>IF(Tabla75[[#This Row],[NIF]]="","",ENTRADA!$F$9)</f>
        <v/>
      </c>
      <c r="AG117" s="108" t="str">
        <f>IF(Tabla75[[#This Row],[NIF]]="","",ENTRADA!$P$9)</f>
        <v/>
      </c>
    </row>
    <row r="118" spans="1:33" s="107" customFormat="1" ht="24.95" customHeight="1">
      <c r="A118" s="110"/>
      <c r="B118" s="108" t="str">
        <f>IF($A118="","",VLOOKUP($A118,Tabla7[[#All],[NIF]:[Columna1]],2,FALSE))</f>
        <v/>
      </c>
      <c r="C118" s="108" t="str">
        <f>IF($A118="","",VLOOKUP($A118,Tabla7[[#All],[NIF]:[Columna1]],3,FALSE))</f>
        <v/>
      </c>
      <c r="D118" s="109" t="str">
        <f>IF($A118="","",VLOOKUP($A118,Tabla7[[#All],[NIF]:[Columna1]],5,FALSE))</f>
        <v/>
      </c>
      <c r="E118" s="109" t="str">
        <f>IF($A118="","",VLOOKUP($A118,Tabla7[[#All],[NIF]:[Columna1]],8,FALSE))</f>
        <v/>
      </c>
      <c r="F118" s="109" t="str">
        <f>IF($A118="","",VLOOKUP($A118,Tabla7[[#All],[NIF]:[Columna1]],6,FALSE))</f>
        <v/>
      </c>
      <c r="G118" s="108" t="str">
        <f>IF($A118="","",VLOOKUP($A118,Tabla7[[#All],[NIF]:[Columna1]],7,FALSE))</f>
        <v/>
      </c>
      <c r="H118" s="109" t="str">
        <f>IF(Tabla75[[#This Row],[CAUSA VARIACIÓN]]="","","SI")</f>
        <v/>
      </c>
      <c r="I118" s="110"/>
      <c r="J118" s="120"/>
      <c r="K118" s="120"/>
      <c r="L118" s="115"/>
      <c r="M118" s="160"/>
      <c r="N118" s="115"/>
      <c r="O118" s="115"/>
      <c r="P118" s="157" t="str">
        <f t="shared" si="4"/>
        <v/>
      </c>
      <c r="Q1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8" s="121"/>
      <c r="S118" s="122"/>
      <c r="T118" s="109" t="str">
        <f t="shared" si="5"/>
        <v/>
      </c>
      <c r="U118" s="176" t="str">
        <f>IF(Tabla75[[#This Row],[NIF]]="","",(Q118*(IF(S118&gt;1,0,S118*0.1))*('NO TOCAR'!$AB$4)*(T118/10)))</f>
        <v/>
      </c>
      <c r="V118" s="114"/>
      <c r="W118" s="119"/>
      <c r="X118" s="123"/>
      <c r="Y118" s="119"/>
      <c r="Z118" s="114"/>
      <c r="AA118" s="176" t="str">
        <f>IF(A118="","",SUM(IF(Y118&gt;1,1,Y118),IF(W118&gt;12,12,W118)*0.6)*(IF(S118&gt;1,0,S118))*'NO TOCAR'!$AB$4*(T118/100))</f>
        <v/>
      </c>
      <c r="AB118" s="178" t="str">
        <f>IF(Tabla75[[#This Row],[NIF]]="","",U:U+AA:AA)</f>
        <v/>
      </c>
      <c r="AC118" s="117"/>
      <c r="AD118" s="109" t="str">
        <f>IF(Tabla75[[#This Row],[NIF]]="","",ENTRADA!$P$19)</f>
        <v/>
      </c>
      <c r="AE118" s="109" t="str">
        <f>IF(Tabla75[[#This Row],[NIF]]="","",ENTRADA!$F$11)</f>
        <v/>
      </c>
      <c r="AF118" s="109" t="str">
        <f>IF(Tabla75[[#This Row],[NIF]]="","",ENTRADA!$F$9)</f>
        <v/>
      </c>
      <c r="AG118" s="108" t="str">
        <f>IF(Tabla75[[#This Row],[NIF]]="","",ENTRADA!$P$9)</f>
        <v/>
      </c>
    </row>
    <row r="119" spans="1:33" s="107" customFormat="1" ht="24.95" customHeight="1">
      <c r="A119" s="110"/>
      <c r="B119" s="108" t="str">
        <f>IF($A119="","",VLOOKUP($A119,Tabla7[[#All],[NIF]:[Columna1]],2,FALSE))</f>
        <v/>
      </c>
      <c r="C119" s="108" t="str">
        <f>IF($A119="","",VLOOKUP($A119,Tabla7[[#All],[NIF]:[Columna1]],3,FALSE))</f>
        <v/>
      </c>
      <c r="D119" s="109" t="str">
        <f>IF($A119="","",VLOOKUP($A119,Tabla7[[#All],[NIF]:[Columna1]],5,FALSE))</f>
        <v/>
      </c>
      <c r="E119" s="109" t="str">
        <f>IF($A119="","",VLOOKUP($A119,Tabla7[[#All],[NIF]:[Columna1]],8,FALSE))</f>
        <v/>
      </c>
      <c r="F119" s="109" t="str">
        <f>IF($A119="","",VLOOKUP($A119,Tabla7[[#All],[NIF]:[Columna1]],6,FALSE))</f>
        <v/>
      </c>
      <c r="G119" s="108" t="str">
        <f>IF($A119="","",VLOOKUP($A119,Tabla7[[#All],[NIF]:[Columna1]],7,FALSE))</f>
        <v/>
      </c>
      <c r="H119" s="109" t="str">
        <f>IF(Tabla75[[#This Row],[CAUSA VARIACIÓN]]="","","SI")</f>
        <v/>
      </c>
      <c r="I119" s="110"/>
      <c r="J119" s="120"/>
      <c r="K119" s="120"/>
      <c r="L119" s="115"/>
      <c r="M119" s="115"/>
      <c r="N119" s="115"/>
      <c r="O119" s="115"/>
      <c r="P119" s="157" t="str">
        <f t="shared" si="4"/>
        <v/>
      </c>
      <c r="Q1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19" s="121"/>
      <c r="S119" s="122"/>
      <c r="T119" s="109" t="str">
        <f t="shared" si="5"/>
        <v/>
      </c>
      <c r="U119" s="176" t="str">
        <f>IF(Tabla75[[#This Row],[NIF]]="","",(Q119*(IF(S119&gt;1,0,S119*0.1))*('NO TOCAR'!$AB$4)*(T119/10)))</f>
        <v/>
      </c>
      <c r="V119" s="114"/>
      <c r="W119" s="119"/>
      <c r="X119" s="123"/>
      <c r="Y119" s="119"/>
      <c r="Z119" s="114"/>
      <c r="AA119" s="176" t="str">
        <f>IF(A119="","",SUM(IF(Y119&gt;1,1,Y119),IF(W119&gt;12,12,W119)*0.6)*(IF(S119&gt;1,0,S119))*'NO TOCAR'!$AB$4*(T119/100))</f>
        <v/>
      </c>
      <c r="AB119" s="178" t="str">
        <f>IF(Tabla75[[#This Row],[NIF]]="","",U:U+AA:AA)</f>
        <v/>
      </c>
      <c r="AC119" s="117"/>
      <c r="AD119" s="109" t="str">
        <f>IF(Tabla75[[#This Row],[NIF]]="","",ENTRADA!$P$19)</f>
        <v/>
      </c>
      <c r="AE119" s="109" t="str">
        <f>IF(Tabla75[[#This Row],[NIF]]="","",ENTRADA!$F$11)</f>
        <v/>
      </c>
      <c r="AF119" s="109" t="str">
        <f>IF(Tabla75[[#This Row],[NIF]]="","",ENTRADA!$F$9)</f>
        <v/>
      </c>
      <c r="AG119" s="108" t="str">
        <f>IF(Tabla75[[#This Row],[NIF]]="","",ENTRADA!$P$9)</f>
        <v/>
      </c>
    </row>
    <row r="120" spans="1:33" s="107" customFormat="1" ht="24.95" customHeight="1">
      <c r="A120" s="110"/>
      <c r="B120" s="108" t="str">
        <f>IF($A120="","",VLOOKUP($A120,Tabla7[[#All],[NIF]:[Columna1]],2,FALSE))</f>
        <v/>
      </c>
      <c r="C120" s="108" t="str">
        <f>IF($A120="","",VLOOKUP($A120,Tabla7[[#All],[NIF]:[Columna1]],3,FALSE))</f>
        <v/>
      </c>
      <c r="D120" s="109" t="str">
        <f>IF($A120="","",VLOOKUP($A120,Tabla7[[#All],[NIF]:[Columna1]],5,FALSE))</f>
        <v/>
      </c>
      <c r="E120" s="109" t="str">
        <f>IF($A120="","",VLOOKUP($A120,Tabla7[[#All],[NIF]:[Columna1]],8,FALSE))</f>
        <v/>
      </c>
      <c r="F120" s="109" t="str">
        <f>IF($A120="","",VLOOKUP($A120,Tabla7[[#All],[NIF]:[Columna1]],6,FALSE))</f>
        <v/>
      </c>
      <c r="G120" s="108" t="str">
        <f>IF($A120="","",VLOOKUP($A120,Tabla7[[#All],[NIF]:[Columna1]],7,FALSE))</f>
        <v/>
      </c>
      <c r="H120" s="109" t="str">
        <f>IF(Tabla75[[#This Row],[CAUSA VARIACIÓN]]="","","SI")</f>
        <v/>
      </c>
      <c r="I120" s="110"/>
      <c r="J120" s="120"/>
      <c r="K120" s="120"/>
      <c r="L120" s="115"/>
      <c r="M120" s="115"/>
      <c r="N120" s="115"/>
      <c r="O120" s="115"/>
      <c r="P120" s="157" t="str">
        <f t="shared" si="4"/>
        <v/>
      </c>
      <c r="Q1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0" s="121"/>
      <c r="S120" s="122"/>
      <c r="T120" s="109" t="str">
        <f t="shared" si="5"/>
        <v/>
      </c>
      <c r="U120" s="176" t="str">
        <f>IF(Tabla75[[#This Row],[NIF]]="","",(Q120*(IF(S120&gt;1,0,S120*0.1))*('NO TOCAR'!$AB$4)*(T120/10)))</f>
        <v/>
      </c>
      <c r="V120" s="114"/>
      <c r="W120" s="119"/>
      <c r="X120" s="123"/>
      <c r="Y120" s="119"/>
      <c r="Z120" s="114"/>
      <c r="AA120" s="176" t="str">
        <f>IF(A120="","",SUM(IF(Y120&gt;1,1,Y120),IF(W120&gt;12,12,W120)*0.6)*(IF(S120&gt;1,0,S120))*'NO TOCAR'!$AB$4*(T120/100))</f>
        <v/>
      </c>
      <c r="AB120" s="178" t="str">
        <f>IF(Tabla75[[#This Row],[NIF]]="","",U:U+AA:AA)</f>
        <v/>
      </c>
      <c r="AC120" s="117"/>
      <c r="AD120" s="109" t="str">
        <f>IF(Tabla75[[#This Row],[NIF]]="","",ENTRADA!$P$19)</f>
        <v/>
      </c>
      <c r="AE120" s="109" t="str">
        <f>IF(Tabla75[[#This Row],[NIF]]="","",ENTRADA!$F$11)</f>
        <v/>
      </c>
      <c r="AF120" s="109" t="str">
        <f>IF(Tabla75[[#This Row],[NIF]]="","",ENTRADA!$F$9)</f>
        <v/>
      </c>
      <c r="AG120" s="108" t="str">
        <f>IF(Tabla75[[#This Row],[NIF]]="","",ENTRADA!$P$9)</f>
        <v/>
      </c>
    </row>
    <row r="121" spans="1:33" s="107" customFormat="1" ht="24.95" customHeight="1">
      <c r="A121" s="110"/>
      <c r="B121" s="108" t="str">
        <f>IF($A121="","",VLOOKUP($A121,Tabla7[[#All],[NIF]:[Columna1]],2,FALSE))</f>
        <v/>
      </c>
      <c r="C121" s="108" t="str">
        <f>IF($A121="","",VLOOKUP($A121,Tabla7[[#All],[NIF]:[Columna1]],3,FALSE))</f>
        <v/>
      </c>
      <c r="D121" s="109" t="str">
        <f>IF($A121="","",VLOOKUP($A121,Tabla7[[#All],[NIF]:[Columna1]],5,FALSE))</f>
        <v/>
      </c>
      <c r="E121" s="109" t="str">
        <f>IF($A121="","",VLOOKUP($A121,Tabla7[[#All],[NIF]:[Columna1]],8,FALSE))</f>
        <v/>
      </c>
      <c r="F121" s="109" t="str">
        <f>IF($A121="","",VLOOKUP($A121,Tabla7[[#All],[NIF]:[Columna1]],6,FALSE))</f>
        <v/>
      </c>
      <c r="G121" s="108" t="str">
        <f>IF($A121="","",VLOOKUP($A121,Tabla7[[#All],[NIF]:[Columna1]],7,FALSE))</f>
        <v/>
      </c>
      <c r="H121" s="109" t="str">
        <f>IF(Tabla75[[#This Row],[CAUSA VARIACIÓN]]="","","SI")</f>
        <v/>
      </c>
      <c r="I121" s="110"/>
      <c r="J121" s="120"/>
      <c r="K121" s="120"/>
      <c r="L121" s="115"/>
      <c r="M121" s="115"/>
      <c r="N121" s="115"/>
      <c r="O121" s="115"/>
      <c r="P121" s="157" t="str">
        <f t="shared" si="4"/>
        <v/>
      </c>
      <c r="Q1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1" s="121"/>
      <c r="S121" s="122"/>
      <c r="T121" s="109" t="str">
        <f t="shared" si="5"/>
        <v/>
      </c>
      <c r="U121" s="176" t="str">
        <f>IF(Tabla75[[#This Row],[NIF]]="","",(Q121*(IF(S121&gt;1,0,S121*0.1))*('NO TOCAR'!$AB$4)*(T121/10)))</f>
        <v/>
      </c>
      <c r="V121" s="114"/>
      <c r="W121" s="119"/>
      <c r="X121" s="123"/>
      <c r="Y121" s="119"/>
      <c r="Z121" s="114"/>
      <c r="AA121" s="176" t="str">
        <f>IF(A121="","",SUM(IF(Y121&gt;1,1,Y121),IF(W121&gt;12,12,W121)*0.6)*(IF(S121&gt;1,0,S121))*'NO TOCAR'!$AB$4*(T121/100))</f>
        <v/>
      </c>
      <c r="AB121" s="178" t="str">
        <f>IF(Tabla75[[#This Row],[NIF]]="","",U:U+AA:AA)</f>
        <v/>
      </c>
      <c r="AC121" s="117"/>
      <c r="AD121" s="109" t="str">
        <f>IF(Tabla75[[#This Row],[NIF]]="","",ENTRADA!$P$19)</f>
        <v/>
      </c>
      <c r="AE121" s="109" t="str">
        <f>IF(Tabla75[[#This Row],[NIF]]="","",ENTRADA!$F$11)</f>
        <v/>
      </c>
      <c r="AF121" s="109" t="str">
        <f>IF(Tabla75[[#This Row],[NIF]]="","",ENTRADA!$F$9)</f>
        <v/>
      </c>
      <c r="AG121" s="108" t="str">
        <f>IF(Tabla75[[#This Row],[NIF]]="","",ENTRADA!$P$9)</f>
        <v/>
      </c>
    </row>
    <row r="122" spans="1:33" s="107" customFormat="1" ht="24.95" customHeight="1">
      <c r="A122" s="110"/>
      <c r="B122" s="108" t="str">
        <f>IF($A122="","",VLOOKUP($A122,Tabla7[[#All],[NIF]:[Columna1]],2,FALSE))</f>
        <v/>
      </c>
      <c r="C122" s="108" t="str">
        <f>IF($A122="","",VLOOKUP($A122,Tabla7[[#All],[NIF]:[Columna1]],3,FALSE))</f>
        <v/>
      </c>
      <c r="D122" s="109" t="str">
        <f>IF($A122="","",VLOOKUP($A122,Tabla7[[#All],[NIF]:[Columna1]],5,FALSE))</f>
        <v/>
      </c>
      <c r="E122" s="109" t="str">
        <f>IF($A122="","",VLOOKUP($A122,Tabla7[[#All],[NIF]:[Columna1]],8,FALSE))</f>
        <v/>
      </c>
      <c r="F122" s="109" t="str">
        <f>IF($A122="","",VLOOKUP($A122,Tabla7[[#All],[NIF]:[Columna1]],6,FALSE))</f>
        <v/>
      </c>
      <c r="G122" s="108" t="str">
        <f>IF($A122="","",VLOOKUP($A122,Tabla7[[#All],[NIF]:[Columna1]],7,FALSE))</f>
        <v/>
      </c>
      <c r="H122" s="109" t="str">
        <f>IF(Tabla75[[#This Row],[CAUSA VARIACIÓN]]="","","SI")</f>
        <v/>
      </c>
      <c r="I122" s="110"/>
      <c r="J122" s="120"/>
      <c r="K122" s="120"/>
      <c r="L122" s="115"/>
      <c r="M122" s="160"/>
      <c r="N122" s="115"/>
      <c r="O122" s="115"/>
      <c r="P122" s="157" t="str">
        <f t="shared" si="4"/>
        <v/>
      </c>
      <c r="Q1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2" s="121"/>
      <c r="S122" s="122"/>
      <c r="T122" s="109" t="str">
        <f t="shared" si="5"/>
        <v/>
      </c>
      <c r="U122" s="176" t="str">
        <f>IF(Tabla75[[#This Row],[NIF]]="","",(Q122*(IF(S122&gt;1,0,S122*0.1))*('NO TOCAR'!$AB$4)*(T122/10)))</f>
        <v/>
      </c>
      <c r="V122" s="114"/>
      <c r="W122" s="119"/>
      <c r="X122" s="123"/>
      <c r="Y122" s="119"/>
      <c r="Z122" s="114"/>
      <c r="AA122" s="176" t="str">
        <f>IF(A122="","",SUM(IF(Y122&gt;1,1,Y122),IF(W122&gt;12,12,W122)*0.6)*(IF(S122&gt;1,0,S122))*'NO TOCAR'!$AB$4*(T122/100))</f>
        <v/>
      </c>
      <c r="AB122" s="178" t="str">
        <f>IF(Tabla75[[#This Row],[NIF]]="","",U:U+AA:AA)</f>
        <v/>
      </c>
      <c r="AC122" s="117"/>
      <c r="AD122" s="109" t="str">
        <f>IF(Tabla75[[#This Row],[NIF]]="","",ENTRADA!$P$19)</f>
        <v/>
      </c>
      <c r="AE122" s="109" t="str">
        <f>IF(Tabla75[[#This Row],[NIF]]="","",ENTRADA!$F$11)</f>
        <v/>
      </c>
      <c r="AF122" s="109" t="str">
        <f>IF(Tabla75[[#This Row],[NIF]]="","",ENTRADA!$F$9)</f>
        <v/>
      </c>
      <c r="AG122" s="108" t="str">
        <f>IF(Tabla75[[#This Row],[NIF]]="","",ENTRADA!$P$9)</f>
        <v/>
      </c>
    </row>
    <row r="123" spans="1:33" s="107" customFormat="1" ht="24.95" customHeight="1">
      <c r="A123" s="110"/>
      <c r="B123" s="108" t="str">
        <f>IF($A123="","",VLOOKUP($A123,Tabla7[[#All],[NIF]:[Columna1]],2,FALSE))</f>
        <v/>
      </c>
      <c r="C123" s="108" t="str">
        <f>IF($A123="","",VLOOKUP($A123,Tabla7[[#All],[NIF]:[Columna1]],3,FALSE))</f>
        <v/>
      </c>
      <c r="D123" s="109" t="str">
        <f>IF($A123="","",VLOOKUP($A123,Tabla7[[#All],[NIF]:[Columna1]],5,FALSE))</f>
        <v/>
      </c>
      <c r="E123" s="109" t="str">
        <f>IF($A123="","",VLOOKUP($A123,Tabla7[[#All],[NIF]:[Columna1]],8,FALSE))</f>
        <v/>
      </c>
      <c r="F123" s="109" t="str">
        <f>IF($A123="","",VLOOKUP($A123,Tabla7[[#All],[NIF]:[Columna1]],6,FALSE))</f>
        <v/>
      </c>
      <c r="G123" s="108" t="str">
        <f>IF($A123="","",VLOOKUP($A123,Tabla7[[#All],[NIF]:[Columna1]],7,FALSE))</f>
        <v/>
      </c>
      <c r="H123" s="109" t="str">
        <f>IF(Tabla75[[#This Row],[CAUSA VARIACIÓN]]="","","SI")</f>
        <v/>
      </c>
      <c r="I123" s="110"/>
      <c r="J123" s="120"/>
      <c r="K123" s="120"/>
      <c r="L123" s="115"/>
      <c r="M123" s="115"/>
      <c r="N123" s="115"/>
      <c r="O123" s="115"/>
      <c r="P123" s="157" t="str">
        <f t="shared" si="4"/>
        <v/>
      </c>
      <c r="Q1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3" s="121"/>
      <c r="S123" s="122"/>
      <c r="T123" s="109" t="str">
        <f t="shared" si="5"/>
        <v/>
      </c>
      <c r="U123" s="176" t="str">
        <f>IF(Tabla75[[#This Row],[NIF]]="","",(Q123*(IF(S123&gt;1,0,S123*0.1))*('NO TOCAR'!$AB$4)*(T123/10)))</f>
        <v/>
      </c>
      <c r="V123" s="114"/>
      <c r="W123" s="119"/>
      <c r="X123" s="123"/>
      <c r="Y123" s="119"/>
      <c r="Z123" s="114"/>
      <c r="AA123" s="176" t="str">
        <f>IF(A123="","",SUM(IF(Y123&gt;1,1,Y123),IF(W123&gt;12,12,W123)*0.6)*(IF(S123&gt;1,0,S123))*'NO TOCAR'!$AB$4*(T123/100))</f>
        <v/>
      </c>
      <c r="AB123" s="178" t="str">
        <f>IF(Tabla75[[#This Row],[NIF]]="","",U:U+AA:AA)</f>
        <v/>
      </c>
      <c r="AC123" s="117"/>
      <c r="AD123" s="109" t="str">
        <f>IF(Tabla75[[#This Row],[NIF]]="","",ENTRADA!$P$19)</f>
        <v/>
      </c>
      <c r="AE123" s="109" t="str">
        <f>IF(Tabla75[[#This Row],[NIF]]="","",ENTRADA!$F$11)</f>
        <v/>
      </c>
      <c r="AF123" s="109" t="str">
        <f>IF(Tabla75[[#This Row],[NIF]]="","",ENTRADA!$F$9)</f>
        <v/>
      </c>
      <c r="AG123" s="108" t="str">
        <f>IF(Tabla75[[#This Row],[NIF]]="","",ENTRADA!$P$9)</f>
        <v/>
      </c>
    </row>
    <row r="124" spans="1:33" s="107" customFormat="1" ht="24.95" customHeight="1">
      <c r="A124" s="110"/>
      <c r="B124" s="108" t="str">
        <f>IF($A124="","",VLOOKUP($A124,Tabla7[[#All],[NIF]:[Columna1]],2,FALSE))</f>
        <v/>
      </c>
      <c r="C124" s="108" t="str">
        <f>IF($A124="","",VLOOKUP($A124,Tabla7[[#All],[NIF]:[Columna1]],3,FALSE))</f>
        <v/>
      </c>
      <c r="D124" s="109" t="str">
        <f>IF($A124="","",VLOOKUP($A124,Tabla7[[#All],[NIF]:[Columna1]],5,FALSE))</f>
        <v/>
      </c>
      <c r="E124" s="109" t="str">
        <f>IF($A124="","",VLOOKUP($A124,Tabla7[[#All],[NIF]:[Columna1]],8,FALSE))</f>
        <v/>
      </c>
      <c r="F124" s="109" t="str">
        <f>IF($A124="","",VLOOKUP($A124,Tabla7[[#All],[NIF]:[Columna1]],6,FALSE))</f>
        <v/>
      </c>
      <c r="G124" s="108" t="str">
        <f>IF($A124="","",VLOOKUP($A124,Tabla7[[#All],[NIF]:[Columna1]],7,FALSE))</f>
        <v/>
      </c>
      <c r="H124" s="109" t="str">
        <f>IF(Tabla75[[#This Row],[CAUSA VARIACIÓN]]="","","SI")</f>
        <v/>
      </c>
      <c r="I124" s="110"/>
      <c r="J124" s="120"/>
      <c r="K124" s="120"/>
      <c r="L124" s="115"/>
      <c r="M124" s="115"/>
      <c r="N124" s="115"/>
      <c r="O124" s="115"/>
      <c r="P124" s="157" t="str">
        <f t="shared" si="4"/>
        <v/>
      </c>
      <c r="Q1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4" s="121"/>
      <c r="S124" s="122"/>
      <c r="T124" s="109" t="str">
        <f t="shared" si="5"/>
        <v/>
      </c>
      <c r="U124" s="176" t="str">
        <f>IF(Tabla75[[#This Row],[NIF]]="","",(Q124*(IF(S124&gt;1,0,S124*0.1))*('NO TOCAR'!$AB$4)*(T124/10)))</f>
        <v/>
      </c>
      <c r="V124" s="114"/>
      <c r="W124" s="119"/>
      <c r="X124" s="123"/>
      <c r="Y124" s="119"/>
      <c r="Z124" s="114"/>
      <c r="AA124" s="176" t="str">
        <f>IF(A124="","",SUM(IF(Y124&gt;1,1,Y124),IF(W124&gt;12,12,W124)*0.6)*(IF(S124&gt;1,0,S124))*'NO TOCAR'!$AB$4*(T124/100))</f>
        <v/>
      </c>
      <c r="AB124" s="178" t="str">
        <f>IF(Tabla75[[#This Row],[NIF]]="","",U:U+AA:AA)</f>
        <v/>
      </c>
      <c r="AC124" s="117"/>
      <c r="AD124" s="109" t="str">
        <f>IF(Tabla75[[#This Row],[NIF]]="","",ENTRADA!$P$19)</f>
        <v/>
      </c>
      <c r="AE124" s="109" t="str">
        <f>IF(Tabla75[[#This Row],[NIF]]="","",ENTRADA!$F$11)</f>
        <v/>
      </c>
      <c r="AF124" s="109" t="str">
        <f>IF(Tabla75[[#This Row],[NIF]]="","",ENTRADA!$F$9)</f>
        <v/>
      </c>
      <c r="AG124" s="108" t="str">
        <f>IF(Tabla75[[#This Row],[NIF]]="","",ENTRADA!$P$9)</f>
        <v/>
      </c>
    </row>
    <row r="125" spans="1:33" s="107" customFormat="1" ht="24.95" customHeight="1">
      <c r="A125" s="110"/>
      <c r="B125" s="108" t="str">
        <f>IF($A125="","",VLOOKUP($A125,Tabla7[[#All],[NIF]:[Columna1]],2,FALSE))</f>
        <v/>
      </c>
      <c r="C125" s="108" t="str">
        <f>IF($A125="","",VLOOKUP($A125,Tabla7[[#All],[NIF]:[Columna1]],3,FALSE))</f>
        <v/>
      </c>
      <c r="D125" s="109" t="str">
        <f>IF($A125="","",VLOOKUP($A125,Tabla7[[#All],[NIF]:[Columna1]],5,FALSE))</f>
        <v/>
      </c>
      <c r="E125" s="109" t="str">
        <f>IF($A125="","",VLOOKUP($A125,Tabla7[[#All],[NIF]:[Columna1]],8,FALSE))</f>
        <v/>
      </c>
      <c r="F125" s="109" t="str">
        <f>IF($A125="","",VLOOKUP($A125,Tabla7[[#All],[NIF]:[Columna1]],6,FALSE))</f>
        <v/>
      </c>
      <c r="G125" s="108" t="str">
        <f>IF($A125="","",VLOOKUP($A125,Tabla7[[#All],[NIF]:[Columna1]],7,FALSE))</f>
        <v/>
      </c>
      <c r="H125" s="109" t="str">
        <f>IF(Tabla75[[#This Row],[CAUSA VARIACIÓN]]="","","SI")</f>
        <v/>
      </c>
      <c r="I125" s="110"/>
      <c r="J125" s="120"/>
      <c r="K125" s="120"/>
      <c r="L125" s="115"/>
      <c r="M125" s="115"/>
      <c r="N125" s="115"/>
      <c r="O125" s="115"/>
      <c r="P125" s="157" t="str">
        <f t="shared" si="4"/>
        <v/>
      </c>
      <c r="Q1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5" s="121"/>
      <c r="S125" s="122"/>
      <c r="T125" s="109" t="str">
        <f t="shared" si="5"/>
        <v/>
      </c>
      <c r="U125" s="176" t="str">
        <f>IF(Tabla75[[#This Row],[NIF]]="","",(Q125*(IF(S125&gt;1,0,S125*0.1))*('NO TOCAR'!$AB$4)*(T125/10)))</f>
        <v/>
      </c>
      <c r="V125" s="114"/>
      <c r="W125" s="119"/>
      <c r="X125" s="123"/>
      <c r="Y125" s="119"/>
      <c r="Z125" s="114"/>
      <c r="AA125" s="176" t="str">
        <f>IF(A125="","",SUM(IF(Y125&gt;1,1,Y125),IF(W125&gt;12,12,W125)*0.6)*(IF(S125&gt;1,0,S125))*'NO TOCAR'!$AB$4*(T125/100))</f>
        <v/>
      </c>
      <c r="AB125" s="178" t="str">
        <f>IF(Tabla75[[#This Row],[NIF]]="","",U:U+AA:AA)</f>
        <v/>
      </c>
      <c r="AC125" s="117"/>
      <c r="AD125" s="109" t="str">
        <f>IF(Tabla75[[#This Row],[NIF]]="","",ENTRADA!$P$19)</f>
        <v/>
      </c>
      <c r="AE125" s="109" t="str">
        <f>IF(Tabla75[[#This Row],[NIF]]="","",ENTRADA!$F$11)</f>
        <v/>
      </c>
      <c r="AF125" s="109" t="str">
        <f>IF(Tabla75[[#This Row],[NIF]]="","",ENTRADA!$F$9)</f>
        <v/>
      </c>
      <c r="AG125" s="108" t="str">
        <f>IF(Tabla75[[#This Row],[NIF]]="","",ENTRADA!$P$9)</f>
        <v/>
      </c>
    </row>
    <row r="126" spans="1:33" s="107" customFormat="1" ht="24.95" customHeight="1">
      <c r="A126" s="110"/>
      <c r="B126" s="108" t="str">
        <f>IF($A126="","",VLOOKUP($A126,Tabla7[[#All],[NIF]:[Columna1]],2,FALSE))</f>
        <v/>
      </c>
      <c r="C126" s="108" t="str">
        <f>IF($A126="","",VLOOKUP($A126,Tabla7[[#All],[NIF]:[Columna1]],3,FALSE))</f>
        <v/>
      </c>
      <c r="D126" s="109" t="str">
        <f>IF($A126="","",VLOOKUP($A126,Tabla7[[#All],[NIF]:[Columna1]],5,FALSE))</f>
        <v/>
      </c>
      <c r="E126" s="109" t="str">
        <f>IF($A126="","",VLOOKUP($A126,Tabla7[[#All],[NIF]:[Columna1]],8,FALSE))</f>
        <v/>
      </c>
      <c r="F126" s="109" t="str">
        <f>IF($A126="","",VLOOKUP($A126,Tabla7[[#All],[NIF]:[Columna1]],6,FALSE))</f>
        <v/>
      </c>
      <c r="G126" s="108" t="str">
        <f>IF($A126="","",VLOOKUP($A126,Tabla7[[#All],[NIF]:[Columna1]],7,FALSE))</f>
        <v/>
      </c>
      <c r="H126" s="109" t="str">
        <f>IF(Tabla75[[#This Row],[CAUSA VARIACIÓN]]="","","SI")</f>
        <v/>
      </c>
      <c r="I126" s="110"/>
      <c r="J126" s="120"/>
      <c r="K126" s="120"/>
      <c r="L126" s="115"/>
      <c r="M126" s="160"/>
      <c r="N126" s="115"/>
      <c r="O126" s="115"/>
      <c r="P126" s="157" t="str">
        <f t="shared" si="4"/>
        <v/>
      </c>
      <c r="Q1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6" s="121"/>
      <c r="S126" s="122"/>
      <c r="T126" s="109" t="str">
        <f t="shared" si="5"/>
        <v/>
      </c>
      <c r="U126" s="176" t="str">
        <f>IF(Tabla75[[#This Row],[NIF]]="","",(Q126*(IF(S126&gt;1,0,S126*0.1))*('NO TOCAR'!$AB$4)*(T126/10)))</f>
        <v/>
      </c>
      <c r="V126" s="114"/>
      <c r="W126" s="119"/>
      <c r="X126" s="123"/>
      <c r="Y126" s="119"/>
      <c r="Z126" s="114"/>
      <c r="AA126" s="176" t="str">
        <f>IF(A126="","",SUM(IF(Y126&gt;1,1,Y126),IF(W126&gt;12,12,W126)*0.6)*(IF(S126&gt;1,0,S126))*'NO TOCAR'!$AB$4*(T126/100))</f>
        <v/>
      </c>
      <c r="AB126" s="178" t="str">
        <f>IF(Tabla75[[#This Row],[NIF]]="","",U:U+AA:AA)</f>
        <v/>
      </c>
      <c r="AC126" s="117"/>
      <c r="AD126" s="109" t="str">
        <f>IF(Tabla75[[#This Row],[NIF]]="","",ENTRADA!$P$19)</f>
        <v/>
      </c>
      <c r="AE126" s="109" t="str">
        <f>IF(Tabla75[[#This Row],[NIF]]="","",ENTRADA!$F$11)</f>
        <v/>
      </c>
      <c r="AF126" s="109" t="str">
        <f>IF(Tabla75[[#This Row],[NIF]]="","",ENTRADA!$F$9)</f>
        <v/>
      </c>
      <c r="AG126" s="108" t="str">
        <f>IF(Tabla75[[#This Row],[NIF]]="","",ENTRADA!$P$9)</f>
        <v/>
      </c>
    </row>
    <row r="127" spans="1:33" s="107" customFormat="1" ht="24.95" customHeight="1">
      <c r="A127" s="110"/>
      <c r="B127" s="108" t="str">
        <f>IF($A127="","",VLOOKUP($A127,Tabla7[[#All],[NIF]:[Columna1]],2,FALSE))</f>
        <v/>
      </c>
      <c r="C127" s="108" t="str">
        <f>IF($A127="","",VLOOKUP($A127,Tabla7[[#All],[NIF]:[Columna1]],3,FALSE))</f>
        <v/>
      </c>
      <c r="D127" s="109" t="str">
        <f>IF($A127="","",VLOOKUP($A127,Tabla7[[#All],[NIF]:[Columna1]],5,FALSE))</f>
        <v/>
      </c>
      <c r="E127" s="109" t="str">
        <f>IF($A127="","",VLOOKUP($A127,Tabla7[[#All],[NIF]:[Columna1]],8,FALSE))</f>
        <v/>
      </c>
      <c r="F127" s="109" t="str">
        <f>IF($A127="","",VLOOKUP($A127,Tabla7[[#All],[NIF]:[Columna1]],6,FALSE))</f>
        <v/>
      </c>
      <c r="G127" s="108" t="str">
        <f>IF($A127="","",VLOOKUP($A127,Tabla7[[#All],[NIF]:[Columna1]],7,FALSE))</f>
        <v/>
      </c>
      <c r="H127" s="109" t="str">
        <f>IF(Tabla75[[#This Row],[CAUSA VARIACIÓN]]="","","SI")</f>
        <v/>
      </c>
      <c r="I127" s="110"/>
      <c r="J127" s="120"/>
      <c r="K127" s="120"/>
      <c r="L127" s="115"/>
      <c r="M127" s="115"/>
      <c r="N127" s="115"/>
      <c r="O127" s="115"/>
      <c r="P127" s="157" t="str">
        <f t="shared" si="4"/>
        <v/>
      </c>
      <c r="Q1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7" s="121"/>
      <c r="S127" s="122"/>
      <c r="T127" s="109" t="str">
        <f t="shared" si="5"/>
        <v/>
      </c>
      <c r="U127" s="176" t="str">
        <f>IF(Tabla75[[#This Row],[NIF]]="","",(Q127*(IF(S127&gt;1,0,S127*0.1))*('NO TOCAR'!$AB$4)*(T127/10)))</f>
        <v/>
      </c>
      <c r="V127" s="114"/>
      <c r="W127" s="119"/>
      <c r="X127" s="123"/>
      <c r="Y127" s="119"/>
      <c r="Z127" s="114"/>
      <c r="AA127" s="176" t="str">
        <f>IF(A127="","",SUM(IF(Y127&gt;1,1,Y127),IF(W127&gt;12,12,W127)*0.6)*(IF(S127&gt;1,0,S127))*'NO TOCAR'!$AB$4*(T127/100))</f>
        <v/>
      </c>
      <c r="AB127" s="178" t="str">
        <f>IF(Tabla75[[#This Row],[NIF]]="","",U:U+AA:AA)</f>
        <v/>
      </c>
      <c r="AC127" s="117"/>
      <c r="AD127" s="109" t="str">
        <f>IF(Tabla75[[#This Row],[NIF]]="","",ENTRADA!$P$19)</f>
        <v/>
      </c>
      <c r="AE127" s="109" t="str">
        <f>IF(Tabla75[[#This Row],[NIF]]="","",ENTRADA!$F$11)</f>
        <v/>
      </c>
      <c r="AF127" s="109" t="str">
        <f>IF(Tabla75[[#This Row],[NIF]]="","",ENTRADA!$F$9)</f>
        <v/>
      </c>
      <c r="AG127" s="108" t="str">
        <f>IF(Tabla75[[#This Row],[NIF]]="","",ENTRADA!$P$9)</f>
        <v/>
      </c>
    </row>
    <row r="128" spans="1:33" s="107" customFormat="1" ht="24.95" customHeight="1">
      <c r="A128" s="110"/>
      <c r="B128" s="108" t="str">
        <f>IF($A128="","",VLOOKUP($A128,Tabla7[[#All],[NIF]:[Columna1]],2,FALSE))</f>
        <v/>
      </c>
      <c r="C128" s="108" t="str">
        <f>IF($A128="","",VLOOKUP($A128,Tabla7[[#All],[NIF]:[Columna1]],3,FALSE))</f>
        <v/>
      </c>
      <c r="D128" s="109" t="str">
        <f>IF($A128="","",VLOOKUP($A128,Tabla7[[#All],[NIF]:[Columna1]],5,FALSE))</f>
        <v/>
      </c>
      <c r="E128" s="109" t="str">
        <f>IF($A128="","",VLOOKUP($A128,Tabla7[[#All],[NIF]:[Columna1]],8,FALSE))</f>
        <v/>
      </c>
      <c r="F128" s="109" t="str">
        <f>IF($A128="","",VLOOKUP($A128,Tabla7[[#All],[NIF]:[Columna1]],6,FALSE))</f>
        <v/>
      </c>
      <c r="G128" s="108" t="str">
        <f>IF($A128="","",VLOOKUP($A128,Tabla7[[#All],[NIF]:[Columna1]],7,FALSE))</f>
        <v/>
      </c>
      <c r="H128" s="109" t="str">
        <f>IF(Tabla75[[#This Row],[CAUSA VARIACIÓN]]="","","SI")</f>
        <v/>
      </c>
      <c r="I128" s="110"/>
      <c r="J128" s="120"/>
      <c r="K128" s="120"/>
      <c r="L128" s="115"/>
      <c r="M128" s="115"/>
      <c r="N128" s="115"/>
      <c r="O128" s="115"/>
      <c r="P128" s="157" t="str">
        <f t="shared" si="4"/>
        <v/>
      </c>
      <c r="Q1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8" s="121"/>
      <c r="S128" s="122"/>
      <c r="T128" s="109" t="str">
        <f t="shared" si="5"/>
        <v/>
      </c>
      <c r="U128" s="176" t="str">
        <f>IF(Tabla75[[#This Row],[NIF]]="","",(Q128*(IF(S128&gt;1,0,S128*0.1))*('NO TOCAR'!$AB$4)*(T128/10)))</f>
        <v/>
      </c>
      <c r="V128" s="114"/>
      <c r="W128" s="119"/>
      <c r="X128" s="123"/>
      <c r="Y128" s="119"/>
      <c r="Z128" s="114"/>
      <c r="AA128" s="176" t="str">
        <f>IF(A128="","",SUM(IF(Y128&gt;1,1,Y128),IF(W128&gt;12,12,W128)*0.6)*(IF(S128&gt;1,0,S128))*'NO TOCAR'!$AB$4*(T128/100))</f>
        <v/>
      </c>
      <c r="AB128" s="178" t="str">
        <f>IF(Tabla75[[#This Row],[NIF]]="","",U:U+AA:AA)</f>
        <v/>
      </c>
      <c r="AC128" s="117"/>
      <c r="AD128" s="109" t="str">
        <f>IF(Tabla75[[#This Row],[NIF]]="","",ENTRADA!$P$19)</f>
        <v/>
      </c>
      <c r="AE128" s="109" t="str">
        <f>IF(Tabla75[[#This Row],[NIF]]="","",ENTRADA!$F$11)</f>
        <v/>
      </c>
      <c r="AF128" s="109" t="str">
        <f>IF(Tabla75[[#This Row],[NIF]]="","",ENTRADA!$F$9)</f>
        <v/>
      </c>
      <c r="AG128" s="108" t="str">
        <f>IF(Tabla75[[#This Row],[NIF]]="","",ENTRADA!$P$9)</f>
        <v/>
      </c>
    </row>
    <row r="129" spans="1:33" s="107" customFormat="1" ht="24.95" customHeight="1">
      <c r="A129" s="110"/>
      <c r="B129" s="108" t="str">
        <f>IF($A129="","",VLOOKUP($A129,Tabla7[[#All],[NIF]:[Columna1]],2,FALSE))</f>
        <v/>
      </c>
      <c r="C129" s="108" t="str">
        <f>IF($A129="","",VLOOKUP($A129,Tabla7[[#All],[NIF]:[Columna1]],3,FALSE))</f>
        <v/>
      </c>
      <c r="D129" s="109" t="str">
        <f>IF($A129="","",VLOOKUP($A129,Tabla7[[#All],[NIF]:[Columna1]],5,FALSE))</f>
        <v/>
      </c>
      <c r="E129" s="109" t="str">
        <f>IF($A129="","",VLOOKUP($A129,Tabla7[[#All],[NIF]:[Columna1]],8,FALSE))</f>
        <v/>
      </c>
      <c r="F129" s="109" t="str">
        <f>IF($A129="","",VLOOKUP($A129,Tabla7[[#All],[NIF]:[Columna1]],6,FALSE))</f>
        <v/>
      </c>
      <c r="G129" s="108" t="str">
        <f>IF($A129="","",VLOOKUP($A129,Tabla7[[#All],[NIF]:[Columna1]],7,FALSE))</f>
        <v/>
      </c>
      <c r="H129" s="109" t="str">
        <f>IF(Tabla75[[#This Row],[CAUSA VARIACIÓN]]="","","SI")</f>
        <v/>
      </c>
      <c r="I129" s="110"/>
      <c r="J129" s="120"/>
      <c r="K129" s="120"/>
      <c r="L129" s="115"/>
      <c r="M129" s="115"/>
      <c r="N129" s="115"/>
      <c r="O129" s="115"/>
      <c r="P129" s="157" t="str">
        <f t="shared" si="4"/>
        <v/>
      </c>
      <c r="Q1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29" s="121"/>
      <c r="S129" s="122"/>
      <c r="T129" s="109" t="str">
        <f t="shared" si="5"/>
        <v/>
      </c>
      <c r="U129" s="176" t="str">
        <f>IF(Tabla75[[#This Row],[NIF]]="","",(Q129*(IF(S129&gt;1,0,S129*0.1))*('NO TOCAR'!$AB$4)*(T129/10)))</f>
        <v/>
      </c>
      <c r="V129" s="114"/>
      <c r="W129" s="119"/>
      <c r="X129" s="123"/>
      <c r="Y129" s="119"/>
      <c r="Z129" s="114"/>
      <c r="AA129" s="176" t="str">
        <f>IF(A129="","",SUM(IF(Y129&gt;1,1,Y129),IF(W129&gt;12,12,W129)*0.6)*(IF(S129&gt;1,0,S129))*'NO TOCAR'!$AB$4*(T129/100))</f>
        <v/>
      </c>
      <c r="AB129" s="178" t="str">
        <f>IF(Tabla75[[#This Row],[NIF]]="","",U:U+AA:AA)</f>
        <v/>
      </c>
      <c r="AC129" s="117"/>
      <c r="AD129" s="109" t="str">
        <f>IF(Tabla75[[#This Row],[NIF]]="","",ENTRADA!$P$19)</f>
        <v/>
      </c>
      <c r="AE129" s="109" t="str">
        <f>IF(Tabla75[[#This Row],[NIF]]="","",ENTRADA!$F$11)</f>
        <v/>
      </c>
      <c r="AF129" s="109" t="str">
        <f>IF(Tabla75[[#This Row],[NIF]]="","",ENTRADA!$F$9)</f>
        <v/>
      </c>
      <c r="AG129" s="108" t="str">
        <f>IF(Tabla75[[#This Row],[NIF]]="","",ENTRADA!$P$9)</f>
        <v/>
      </c>
    </row>
    <row r="130" spans="1:33" s="107" customFormat="1" ht="24.95" customHeight="1">
      <c r="A130" s="110"/>
      <c r="B130" s="108" t="str">
        <f>IF($A130="","",VLOOKUP($A130,Tabla7[[#All],[NIF]:[Columna1]],2,FALSE))</f>
        <v/>
      </c>
      <c r="C130" s="108" t="str">
        <f>IF($A130="","",VLOOKUP($A130,Tabla7[[#All],[NIF]:[Columna1]],3,FALSE))</f>
        <v/>
      </c>
      <c r="D130" s="109" t="str">
        <f>IF($A130="","",VLOOKUP($A130,Tabla7[[#All],[NIF]:[Columna1]],5,FALSE))</f>
        <v/>
      </c>
      <c r="E130" s="109" t="str">
        <f>IF($A130="","",VLOOKUP($A130,Tabla7[[#All],[NIF]:[Columna1]],8,FALSE))</f>
        <v/>
      </c>
      <c r="F130" s="109" t="str">
        <f>IF($A130="","",VLOOKUP($A130,Tabla7[[#All],[NIF]:[Columna1]],6,FALSE))</f>
        <v/>
      </c>
      <c r="G130" s="108" t="str">
        <f>IF($A130="","",VLOOKUP($A130,Tabla7[[#All],[NIF]:[Columna1]],7,FALSE))</f>
        <v/>
      </c>
      <c r="H130" s="109" t="str">
        <f>IF(Tabla75[[#This Row],[CAUSA VARIACIÓN]]="","","SI")</f>
        <v/>
      </c>
      <c r="I130" s="110"/>
      <c r="J130" s="120"/>
      <c r="K130" s="120"/>
      <c r="L130" s="115"/>
      <c r="M130" s="160"/>
      <c r="N130" s="115"/>
      <c r="O130" s="115"/>
      <c r="P130" s="157" t="str">
        <f t="shared" ref="P130:P193" si="6">IF(OR(N130="ERROR",O130="ERROR"),"ERROR","")</f>
        <v/>
      </c>
      <c r="Q1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0" s="121"/>
      <c r="S130" s="122"/>
      <c r="T130" s="109" t="str">
        <f t="shared" ref="T130:T193" si="7">IF(A130="","",(IF(AND(R130&gt;99,R130&lt;400),IF(OR(F130&gt;=65,IFERROR(SEARCH("PSÍQUICA",G130,1),0)&gt;0),IF(OR(C130="MUJER",D130&gt;44.99),60,55),50),IF(OR(F130&gt;=65,IFERROR(SEARCH("PSÍQUICA",G130,1),0)&gt;0),50,IF(A130="","",40)))))</f>
        <v/>
      </c>
      <c r="U130" s="176" t="str">
        <f>IF(Tabla75[[#This Row],[NIF]]="","",(Q130*(IF(S130&gt;1,0,S130*0.1))*('NO TOCAR'!$AB$4)*(T130/10)))</f>
        <v/>
      </c>
      <c r="V130" s="114"/>
      <c r="W130" s="119"/>
      <c r="X130" s="123"/>
      <c r="Y130" s="119"/>
      <c r="Z130" s="114"/>
      <c r="AA130" s="176" t="str">
        <f>IF(A130="","",SUM(IF(Y130&gt;1,1,Y130),IF(W130&gt;12,12,W130)*0.6)*(IF(S130&gt;1,0,S130))*'NO TOCAR'!$AB$4*(T130/100))</f>
        <v/>
      </c>
      <c r="AB130" s="178" t="str">
        <f>IF(Tabla75[[#This Row],[NIF]]="","",U:U+AA:AA)</f>
        <v/>
      </c>
      <c r="AC130" s="117"/>
      <c r="AD130" s="109" t="str">
        <f>IF(Tabla75[[#This Row],[NIF]]="","",ENTRADA!$P$19)</f>
        <v/>
      </c>
      <c r="AE130" s="109" t="str">
        <f>IF(Tabla75[[#This Row],[NIF]]="","",ENTRADA!$F$11)</f>
        <v/>
      </c>
      <c r="AF130" s="109" t="str">
        <f>IF(Tabla75[[#This Row],[NIF]]="","",ENTRADA!$F$9)</f>
        <v/>
      </c>
      <c r="AG130" s="108" t="str">
        <f>IF(Tabla75[[#This Row],[NIF]]="","",ENTRADA!$P$9)</f>
        <v/>
      </c>
    </row>
    <row r="131" spans="1:33" s="107" customFormat="1" ht="24.95" customHeight="1">
      <c r="A131" s="110"/>
      <c r="B131" s="108" t="str">
        <f>IF($A131="","",VLOOKUP($A131,Tabla7[[#All],[NIF]:[Columna1]],2,FALSE))</f>
        <v/>
      </c>
      <c r="C131" s="108" t="str">
        <f>IF($A131="","",VLOOKUP($A131,Tabla7[[#All],[NIF]:[Columna1]],3,FALSE))</f>
        <v/>
      </c>
      <c r="D131" s="109" t="str">
        <f>IF($A131="","",VLOOKUP($A131,Tabla7[[#All],[NIF]:[Columna1]],5,FALSE))</f>
        <v/>
      </c>
      <c r="E131" s="109" t="str">
        <f>IF($A131="","",VLOOKUP($A131,Tabla7[[#All],[NIF]:[Columna1]],8,FALSE))</f>
        <v/>
      </c>
      <c r="F131" s="109" t="str">
        <f>IF($A131="","",VLOOKUP($A131,Tabla7[[#All],[NIF]:[Columna1]],6,FALSE))</f>
        <v/>
      </c>
      <c r="G131" s="108" t="str">
        <f>IF($A131="","",VLOOKUP($A131,Tabla7[[#All],[NIF]:[Columna1]],7,FALSE))</f>
        <v/>
      </c>
      <c r="H131" s="109" t="str">
        <f>IF(Tabla75[[#This Row],[CAUSA VARIACIÓN]]="","","SI")</f>
        <v/>
      </c>
      <c r="I131" s="110"/>
      <c r="J131" s="120"/>
      <c r="K131" s="120"/>
      <c r="L131" s="115"/>
      <c r="M131" s="115"/>
      <c r="N131" s="115"/>
      <c r="O131" s="115"/>
      <c r="P131" s="157" t="str">
        <f t="shared" si="6"/>
        <v/>
      </c>
      <c r="Q1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1" s="121"/>
      <c r="S131" s="122"/>
      <c r="T131" s="109" t="str">
        <f t="shared" si="7"/>
        <v/>
      </c>
      <c r="U131" s="176" t="str">
        <f>IF(Tabla75[[#This Row],[NIF]]="","",(Q131*(IF(S131&gt;1,0,S131*0.1))*('NO TOCAR'!$AB$4)*(T131/10)))</f>
        <v/>
      </c>
      <c r="V131" s="114"/>
      <c r="W131" s="119"/>
      <c r="X131" s="123"/>
      <c r="Y131" s="119"/>
      <c r="Z131" s="114"/>
      <c r="AA131" s="176" t="str">
        <f>IF(A131="","",SUM(IF(Y131&gt;1,1,Y131),IF(W131&gt;12,12,W131)*0.6)*(IF(S131&gt;1,0,S131))*'NO TOCAR'!$AB$4*(T131/100))</f>
        <v/>
      </c>
      <c r="AB131" s="178" t="str">
        <f>IF(Tabla75[[#This Row],[NIF]]="","",U:U+AA:AA)</f>
        <v/>
      </c>
      <c r="AC131" s="117"/>
      <c r="AD131" s="109" t="str">
        <f>IF(Tabla75[[#This Row],[NIF]]="","",ENTRADA!$P$19)</f>
        <v/>
      </c>
      <c r="AE131" s="109" t="str">
        <f>IF(Tabla75[[#This Row],[NIF]]="","",ENTRADA!$F$11)</f>
        <v/>
      </c>
      <c r="AF131" s="109" t="str">
        <f>IF(Tabla75[[#This Row],[NIF]]="","",ENTRADA!$F$9)</f>
        <v/>
      </c>
      <c r="AG131" s="108" t="str">
        <f>IF(Tabla75[[#This Row],[NIF]]="","",ENTRADA!$P$9)</f>
        <v/>
      </c>
    </row>
    <row r="132" spans="1:33" s="107" customFormat="1" ht="24.95" customHeight="1">
      <c r="A132" s="110"/>
      <c r="B132" s="108" t="str">
        <f>IF($A132="","",VLOOKUP($A132,Tabla7[[#All],[NIF]:[Columna1]],2,FALSE))</f>
        <v/>
      </c>
      <c r="C132" s="108" t="str">
        <f>IF($A132="","",VLOOKUP($A132,Tabla7[[#All],[NIF]:[Columna1]],3,FALSE))</f>
        <v/>
      </c>
      <c r="D132" s="109" t="str">
        <f>IF($A132="","",VLOOKUP($A132,Tabla7[[#All],[NIF]:[Columna1]],5,FALSE))</f>
        <v/>
      </c>
      <c r="E132" s="109" t="str">
        <f>IF($A132="","",VLOOKUP($A132,Tabla7[[#All],[NIF]:[Columna1]],8,FALSE))</f>
        <v/>
      </c>
      <c r="F132" s="109" t="str">
        <f>IF($A132="","",VLOOKUP($A132,Tabla7[[#All],[NIF]:[Columna1]],6,FALSE))</f>
        <v/>
      </c>
      <c r="G132" s="108" t="str">
        <f>IF($A132="","",VLOOKUP($A132,Tabla7[[#All],[NIF]:[Columna1]],7,FALSE))</f>
        <v/>
      </c>
      <c r="H132" s="109" t="str">
        <f>IF(Tabla75[[#This Row],[CAUSA VARIACIÓN]]="","","SI")</f>
        <v/>
      </c>
      <c r="I132" s="110"/>
      <c r="J132" s="120"/>
      <c r="K132" s="120"/>
      <c r="L132" s="115"/>
      <c r="M132" s="115"/>
      <c r="N132" s="115"/>
      <c r="O132" s="115"/>
      <c r="P132" s="157" t="str">
        <f t="shared" si="6"/>
        <v/>
      </c>
      <c r="Q1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2" s="121"/>
      <c r="S132" s="122"/>
      <c r="T132" s="109" t="str">
        <f t="shared" si="7"/>
        <v/>
      </c>
      <c r="U132" s="176" t="str">
        <f>IF(Tabla75[[#This Row],[NIF]]="","",(Q132*(IF(S132&gt;1,0,S132*0.1))*('NO TOCAR'!$AB$4)*(T132/10)))</f>
        <v/>
      </c>
      <c r="V132" s="114"/>
      <c r="W132" s="119"/>
      <c r="X132" s="123"/>
      <c r="Y132" s="119"/>
      <c r="Z132" s="114"/>
      <c r="AA132" s="176" t="str">
        <f>IF(A132="","",SUM(IF(Y132&gt;1,1,Y132),IF(W132&gt;12,12,W132)*0.6)*(IF(S132&gt;1,0,S132))*'NO TOCAR'!$AB$4*(T132/100))</f>
        <v/>
      </c>
      <c r="AB132" s="178" t="str">
        <f>IF(Tabla75[[#This Row],[NIF]]="","",U:U+AA:AA)</f>
        <v/>
      </c>
      <c r="AC132" s="117"/>
      <c r="AD132" s="109" t="str">
        <f>IF(Tabla75[[#This Row],[NIF]]="","",ENTRADA!$P$19)</f>
        <v/>
      </c>
      <c r="AE132" s="109" t="str">
        <f>IF(Tabla75[[#This Row],[NIF]]="","",ENTRADA!$F$11)</f>
        <v/>
      </c>
      <c r="AF132" s="109" t="str">
        <f>IF(Tabla75[[#This Row],[NIF]]="","",ENTRADA!$F$9)</f>
        <v/>
      </c>
      <c r="AG132" s="108" t="str">
        <f>IF(Tabla75[[#This Row],[NIF]]="","",ENTRADA!$P$9)</f>
        <v/>
      </c>
    </row>
    <row r="133" spans="1:33" s="107" customFormat="1" ht="24.95" customHeight="1">
      <c r="A133" s="110"/>
      <c r="B133" s="108" t="str">
        <f>IF($A133="","",VLOOKUP($A133,Tabla7[[#All],[NIF]:[Columna1]],2,FALSE))</f>
        <v/>
      </c>
      <c r="C133" s="108" t="str">
        <f>IF($A133="","",VLOOKUP($A133,Tabla7[[#All],[NIF]:[Columna1]],3,FALSE))</f>
        <v/>
      </c>
      <c r="D133" s="109" t="str">
        <f>IF($A133="","",VLOOKUP($A133,Tabla7[[#All],[NIF]:[Columna1]],5,FALSE))</f>
        <v/>
      </c>
      <c r="E133" s="109" t="str">
        <f>IF($A133="","",VLOOKUP($A133,Tabla7[[#All],[NIF]:[Columna1]],8,FALSE))</f>
        <v/>
      </c>
      <c r="F133" s="109" t="str">
        <f>IF($A133="","",VLOOKUP($A133,Tabla7[[#All],[NIF]:[Columna1]],6,FALSE))</f>
        <v/>
      </c>
      <c r="G133" s="108" t="str">
        <f>IF($A133="","",VLOOKUP($A133,Tabla7[[#All],[NIF]:[Columna1]],7,FALSE))</f>
        <v/>
      </c>
      <c r="H133" s="109" t="str">
        <f>IF(Tabla75[[#This Row],[CAUSA VARIACIÓN]]="","","SI")</f>
        <v/>
      </c>
      <c r="I133" s="110"/>
      <c r="J133" s="120"/>
      <c r="K133" s="120"/>
      <c r="L133" s="115"/>
      <c r="M133" s="115"/>
      <c r="N133" s="115"/>
      <c r="O133" s="115"/>
      <c r="P133" s="157" t="str">
        <f t="shared" si="6"/>
        <v/>
      </c>
      <c r="Q1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3" s="121"/>
      <c r="S133" s="122"/>
      <c r="T133" s="109" t="str">
        <f t="shared" si="7"/>
        <v/>
      </c>
      <c r="U133" s="176" t="str">
        <f>IF(Tabla75[[#This Row],[NIF]]="","",(Q133*(IF(S133&gt;1,0,S133*0.1))*('NO TOCAR'!$AB$4)*(T133/10)))</f>
        <v/>
      </c>
      <c r="V133" s="114"/>
      <c r="W133" s="119"/>
      <c r="X133" s="123"/>
      <c r="Y133" s="119"/>
      <c r="Z133" s="114"/>
      <c r="AA133" s="176" t="str">
        <f>IF(A133="","",SUM(IF(Y133&gt;1,1,Y133),IF(W133&gt;12,12,W133)*0.6)*(IF(S133&gt;1,0,S133))*'NO TOCAR'!$AB$4*(T133/100))</f>
        <v/>
      </c>
      <c r="AB133" s="178" t="str">
        <f>IF(Tabla75[[#This Row],[NIF]]="","",U:U+AA:AA)</f>
        <v/>
      </c>
      <c r="AC133" s="117"/>
      <c r="AD133" s="109" t="str">
        <f>IF(Tabla75[[#This Row],[NIF]]="","",ENTRADA!$P$19)</f>
        <v/>
      </c>
      <c r="AE133" s="109" t="str">
        <f>IF(Tabla75[[#This Row],[NIF]]="","",ENTRADA!$F$11)</f>
        <v/>
      </c>
      <c r="AF133" s="109" t="str">
        <f>IF(Tabla75[[#This Row],[NIF]]="","",ENTRADA!$F$9)</f>
        <v/>
      </c>
      <c r="AG133" s="108" t="str">
        <f>IF(Tabla75[[#This Row],[NIF]]="","",ENTRADA!$P$9)</f>
        <v/>
      </c>
    </row>
    <row r="134" spans="1:33" s="107" customFormat="1" ht="24.95" customHeight="1">
      <c r="A134" s="110"/>
      <c r="B134" s="108" t="str">
        <f>IF($A134="","",VLOOKUP($A134,Tabla7[[#All],[NIF]:[Columna1]],2,FALSE))</f>
        <v/>
      </c>
      <c r="C134" s="108" t="str">
        <f>IF($A134="","",VLOOKUP($A134,Tabla7[[#All],[NIF]:[Columna1]],3,FALSE))</f>
        <v/>
      </c>
      <c r="D134" s="109" t="str">
        <f>IF($A134="","",VLOOKUP($A134,Tabla7[[#All],[NIF]:[Columna1]],5,FALSE))</f>
        <v/>
      </c>
      <c r="E134" s="109" t="str">
        <f>IF($A134="","",VLOOKUP($A134,Tabla7[[#All],[NIF]:[Columna1]],8,FALSE))</f>
        <v/>
      </c>
      <c r="F134" s="109" t="str">
        <f>IF($A134="","",VLOOKUP($A134,Tabla7[[#All],[NIF]:[Columna1]],6,FALSE))</f>
        <v/>
      </c>
      <c r="G134" s="108" t="str">
        <f>IF($A134="","",VLOOKUP($A134,Tabla7[[#All],[NIF]:[Columna1]],7,FALSE))</f>
        <v/>
      </c>
      <c r="H134" s="109" t="str">
        <f>IF(Tabla75[[#This Row],[CAUSA VARIACIÓN]]="","","SI")</f>
        <v/>
      </c>
      <c r="I134" s="110"/>
      <c r="J134" s="120"/>
      <c r="K134" s="120"/>
      <c r="L134" s="115"/>
      <c r="M134" s="160"/>
      <c r="N134" s="115"/>
      <c r="O134" s="115"/>
      <c r="P134" s="157" t="str">
        <f t="shared" si="6"/>
        <v/>
      </c>
      <c r="Q1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4" s="121"/>
      <c r="S134" s="122"/>
      <c r="T134" s="109" t="str">
        <f t="shared" si="7"/>
        <v/>
      </c>
      <c r="U134" s="176" t="str">
        <f>IF(Tabla75[[#This Row],[NIF]]="","",(Q134*(IF(S134&gt;1,0,S134*0.1))*('NO TOCAR'!$AB$4)*(T134/10)))</f>
        <v/>
      </c>
      <c r="V134" s="114"/>
      <c r="W134" s="119"/>
      <c r="X134" s="123"/>
      <c r="Y134" s="119"/>
      <c r="Z134" s="114"/>
      <c r="AA134" s="176" t="str">
        <f>IF(A134="","",SUM(IF(Y134&gt;1,1,Y134),IF(W134&gt;12,12,W134)*0.6)*(IF(S134&gt;1,0,S134))*'NO TOCAR'!$AB$4*(T134/100))</f>
        <v/>
      </c>
      <c r="AB134" s="178" t="str">
        <f>IF(Tabla75[[#This Row],[NIF]]="","",U:U+AA:AA)</f>
        <v/>
      </c>
      <c r="AC134" s="117"/>
      <c r="AD134" s="109" t="str">
        <f>IF(Tabla75[[#This Row],[NIF]]="","",ENTRADA!$P$19)</f>
        <v/>
      </c>
      <c r="AE134" s="109" t="str">
        <f>IF(Tabla75[[#This Row],[NIF]]="","",ENTRADA!$F$11)</f>
        <v/>
      </c>
      <c r="AF134" s="109" t="str">
        <f>IF(Tabla75[[#This Row],[NIF]]="","",ENTRADA!$F$9)</f>
        <v/>
      </c>
      <c r="AG134" s="108" t="str">
        <f>IF(Tabla75[[#This Row],[NIF]]="","",ENTRADA!$P$9)</f>
        <v/>
      </c>
    </row>
    <row r="135" spans="1:33" s="107" customFormat="1" ht="24.95" customHeight="1">
      <c r="A135" s="110"/>
      <c r="B135" s="108" t="str">
        <f>IF($A135="","",VLOOKUP($A135,Tabla7[[#All],[NIF]:[Columna1]],2,FALSE))</f>
        <v/>
      </c>
      <c r="C135" s="108" t="str">
        <f>IF($A135="","",VLOOKUP($A135,Tabla7[[#All],[NIF]:[Columna1]],3,FALSE))</f>
        <v/>
      </c>
      <c r="D135" s="109" t="str">
        <f>IF($A135="","",VLOOKUP($A135,Tabla7[[#All],[NIF]:[Columna1]],5,FALSE))</f>
        <v/>
      </c>
      <c r="E135" s="109" t="str">
        <f>IF($A135="","",VLOOKUP($A135,Tabla7[[#All],[NIF]:[Columna1]],8,FALSE))</f>
        <v/>
      </c>
      <c r="F135" s="109" t="str">
        <f>IF($A135="","",VLOOKUP($A135,Tabla7[[#All],[NIF]:[Columna1]],6,FALSE))</f>
        <v/>
      </c>
      <c r="G135" s="108" t="str">
        <f>IF($A135="","",VLOOKUP($A135,Tabla7[[#All],[NIF]:[Columna1]],7,FALSE))</f>
        <v/>
      </c>
      <c r="H135" s="109" t="str">
        <f>IF(Tabla75[[#This Row],[CAUSA VARIACIÓN]]="","","SI")</f>
        <v/>
      </c>
      <c r="I135" s="110"/>
      <c r="J135" s="120"/>
      <c r="K135" s="120"/>
      <c r="L135" s="115"/>
      <c r="M135" s="115"/>
      <c r="N135" s="115"/>
      <c r="O135" s="115"/>
      <c r="P135" s="157" t="str">
        <f t="shared" si="6"/>
        <v/>
      </c>
      <c r="Q1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5" s="121"/>
      <c r="S135" s="122"/>
      <c r="T135" s="109" t="str">
        <f t="shared" si="7"/>
        <v/>
      </c>
      <c r="U135" s="176" t="str">
        <f>IF(Tabla75[[#This Row],[NIF]]="","",(Q135*(IF(S135&gt;1,0,S135*0.1))*('NO TOCAR'!$AB$4)*(T135/10)))</f>
        <v/>
      </c>
      <c r="V135" s="114"/>
      <c r="W135" s="119"/>
      <c r="X135" s="123"/>
      <c r="Y135" s="119"/>
      <c r="Z135" s="114"/>
      <c r="AA135" s="176" t="str">
        <f>IF(A135="","",SUM(IF(Y135&gt;1,1,Y135),IF(W135&gt;12,12,W135)*0.6)*(IF(S135&gt;1,0,S135))*'NO TOCAR'!$AB$4*(T135/100))</f>
        <v/>
      </c>
      <c r="AB135" s="178" t="str">
        <f>IF(Tabla75[[#This Row],[NIF]]="","",U:U+AA:AA)</f>
        <v/>
      </c>
      <c r="AC135" s="117"/>
      <c r="AD135" s="109" t="str">
        <f>IF(Tabla75[[#This Row],[NIF]]="","",ENTRADA!$P$19)</f>
        <v/>
      </c>
      <c r="AE135" s="109" t="str">
        <f>IF(Tabla75[[#This Row],[NIF]]="","",ENTRADA!$F$11)</f>
        <v/>
      </c>
      <c r="AF135" s="109" t="str">
        <f>IF(Tabla75[[#This Row],[NIF]]="","",ENTRADA!$F$9)</f>
        <v/>
      </c>
      <c r="AG135" s="108" t="str">
        <f>IF(Tabla75[[#This Row],[NIF]]="","",ENTRADA!$P$9)</f>
        <v/>
      </c>
    </row>
    <row r="136" spans="1:33" s="107" customFormat="1" ht="24.95" customHeight="1">
      <c r="A136" s="110"/>
      <c r="B136" s="108" t="str">
        <f>IF($A136="","",VLOOKUP($A136,Tabla7[[#All],[NIF]:[Columna1]],2,FALSE))</f>
        <v/>
      </c>
      <c r="C136" s="108" t="str">
        <f>IF($A136="","",VLOOKUP($A136,Tabla7[[#All],[NIF]:[Columna1]],3,FALSE))</f>
        <v/>
      </c>
      <c r="D136" s="109" t="str">
        <f>IF($A136="","",VLOOKUP($A136,Tabla7[[#All],[NIF]:[Columna1]],5,FALSE))</f>
        <v/>
      </c>
      <c r="E136" s="109" t="str">
        <f>IF($A136="","",VLOOKUP($A136,Tabla7[[#All],[NIF]:[Columna1]],8,FALSE))</f>
        <v/>
      </c>
      <c r="F136" s="109" t="str">
        <f>IF($A136="","",VLOOKUP($A136,Tabla7[[#All],[NIF]:[Columna1]],6,FALSE))</f>
        <v/>
      </c>
      <c r="G136" s="108" t="str">
        <f>IF($A136="","",VLOOKUP($A136,Tabla7[[#All],[NIF]:[Columna1]],7,FALSE))</f>
        <v/>
      </c>
      <c r="H136" s="109" t="str">
        <f>IF(Tabla75[[#This Row],[CAUSA VARIACIÓN]]="","","SI")</f>
        <v/>
      </c>
      <c r="I136" s="110"/>
      <c r="J136" s="120"/>
      <c r="K136" s="120"/>
      <c r="L136" s="115"/>
      <c r="M136" s="115"/>
      <c r="N136" s="115"/>
      <c r="O136" s="115"/>
      <c r="P136" s="157" t="str">
        <f t="shared" si="6"/>
        <v/>
      </c>
      <c r="Q1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6" s="121"/>
      <c r="S136" s="122"/>
      <c r="T136" s="109" t="str">
        <f t="shared" si="7"/>
        <v/>
      </c>
      <c r="U136" s="176" t="str">
        <f>IF(Tabla75[[#This Row],[NIF]]="","",(Q136*(IF(S136&gt;1,0,S136*0.1))*('NO TOCAR'!$AB$4)*(T136/10)))</f>
        <v/>
      </c>
      <c r="V136" s="114"/>
      <c r="W136" s="119"/>
      <c r="X136" s="123"/>
      <c r="Y136" s="119"/>
      <c r="Z136" s="114"/>
      <c r="AA136" s="176" t="str">
        <f>IF(A136="","",SUM(IF(Y136&gt;1,1,Y136),IF(W136&gt;12,12,W136)*0.6)*(IF(S136&gt;1,0,S136))*'NO TOCAR'!$AB$4*(T136/100))</f>
        <v/>
      </c>
      <c r="AB136" s="178" t="str">
        <f>IF(Tabla75[[#This Row],[NIF]]="","",U:U+AA:AA)</f>
        <v/>
      </c>
      <c r="AC136" s="117"/>
      <c r="AD136" s="109" t="str">
        <f>IF(Tabla75[[#This Row],[NIF]]="","",ENTRADA!$P$19)</f>
        <v/>
      </c>
      <c r="AE136" s="109" t="str">
        <f>IF(Tabla75[[#This Row],[NIF]]="","",ENTRADA!$F$11)</f>
        <v/>
      </c>
      <c r="AF136" s="109" t="str">
        <f>IF(Tabla75[[#This Row],[NIF]]="","",ENTRADA!$F$9)</f>
        <v/>
      </c>
      <c r="AG136" s="108" t="str">
        <f>IF(Tabla75[[#This Row],[NIF]]="","",ENTRADA!$P$9)</f>
        <v/>
      </c>
    </row>
    <row r="137" spans="1:33" s="107" customFormat="1" ht="24.95" customHeight="1">
      <c r="A137" s="110"/>
      <c r="B137" s="108" t="str">
        <f>IF($A137="","",VLOOKUP($A137,Tabla7[[#All],[NIF]:[Columna1]],2,FALSE))</f>
        <v/>
      </c>
      <c r="C137" s="108" t="str">
        <f>IF($A137="","",VLOOKUP($A137,Tabla7[[#All],[NIF]:[Columna1]],3,FALSE))</f>
        <v/>
      </c>
      <c r="D137" s="109" t="str">
        <f>IF($A137="","",VLOOKUP($A137,Tabla7[[#All],[NIF]:[Columna1]],5,FALSE))</f>
        <v/>
      </c>
      <c r="E137" s="109" t="str">
        <f>IF($A137="","",VLOOKUP($A137,Tabla7[[#All],[NIF]:[Columna1]],8,FALSE))</f>
        <v/>
      </c>
      <c r="F137" s="109" t="str">
        <f>IF($A137="","",VLOOKUP($A137,Tabla7[[#All],[NIF]:[Columna1]],6,FALSE))</f>
        <v/>
      </c>
      <c r="G137" s="108" t="str">
        <f>IF($A137="","",VLOOKUP($A137,Tabla7[[#All],[NIF]:[Columna1]],7,FALSE))</f>
        <v/>
      </c>
      <c r="H137" s="109" t="str">
        <f>IF(Tabla75[[#This Row],[CAUSA VARIACIÓN]]="","","SI")</f>
        <v/>
      </c>
      <c r="I137" s="110"/>
      <c r="J137" s="120"/>
      <c r="K137" s="120"/>
      <c r="L137" s="115"/>
      <c r="M137" s="115"/>
      <c r="N137" s="115"/>
      <c r="O137" s="115"/>
      <c r="P137" s="157" t="str">
        <f t="shared" si="6"/>
        <v/>
      </c>
      <c r="Q1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7" s="121"/>
      <c r="S137" s="122"/>
      <c r="T137" s="109" t="str">
        <f t="shared" si="7"/>
        <v/>
      </c>
      <c r="U137" s="176" t="str">
        <f>IF(Tabla75[[#This Row],[NIF]]="","",(Q137*(IF(S137&gt;1,0,S137*0.1))*('NO TOCAR'!$AB$4)*(T137/10)))</f>
        <v/>
      </c>
      <c r="V137" s="114"/>
      <c r="W137" s="119"/>
      <c r="X137" s="123"/>
      <c r="Y137" s="119"/>
      <c r="Z137" s="114"/>
      <c r="AA137" s="176" t="str">
        <f>IF(A137="","",SUM(IF(Y137&gt;1,1,Y137),IF(W137&gt;12,12,W137)*0.6)*(IF(S137&gt;1,0,S137))*'NO TOCAR'!$AB$4*(T137/100))</f>
        <v/>
      </c>
      <c r="AB137" s="178" t="str">
        <f>IF(Tabla75[[#This Row],[NIF]]="","",U:U+AA:AA)</f>
        <v/>
      </c>
      <c r="AC137" s="117"/>
      <c r="AD137" s="109" t="str">
        <f>IF(Tabla75[[#This Row],[NIF]]="","",ENTRADA!$P$19)</f>
        <v/>
      </c>
      <c r="AE137" s="109" t="str">
        <f>IF(Tabla75[[#This Row],[NIF]]="","",ENTRADA!$F$11)</f>
        <v/>
      </c>
      <c r="AF137" s="109" t="str">
        <f>IF(Tabla75[[#This Row],[NIF]]="","",ENTRADA!$F$9)</f>
        <v/>
      </c>
      <c r="AG137" s="108" t="str">
        <f>IF(Tabla75[[#This Row],[NIF]]="","",ENTRADA!$P$9)</f>
        <v/>
      </c>
    </row>
    <row r="138" spans="1:33" s="107" customFormat="1" ht="24.95" customHeight="1">
      <c r="A138" s="110"/>
      <c r="B138" s="108" t="str">
        <f>IF($A138="","",VLOOKUP($A138,Tabla7[[#All],[NIF]:[Columna1]],2,FALSE))</f>
        <v/>
      </c>
      <c r="C138" s="108" t="str">
        <f>IF($A138="","",VLOOKUP($A138,Tabla7[[#All],[NIF]:[Columna1]],3,FALSE))</f>
        <v/>
      </c>
      <c r="D138" s="109" t="str">
        <f>IF($A138="","",VLOOKUP($A138,Tabla7[[#All],[NIF]:[Columna1]],5,FALSE))</f>
        <v/>
      </c>
      <c r="E138" s="109" t="str">
        <f>IF($A138="","",VLOOKUP($A138,Tabla7[[#All],[NIF]:[Columna1]],8,FALSE))</f>
        <v/>
      </c>
      <c r="F138" s="109" t="str">
        <f>IF($A138="","",VLOOKUP($A138,Tabla7[[#All],[NIF]:[Columna1]],6,FALSE))</f>
        <v/>
      </c>
      <c r="G138" s="108" t="str">
        <f>IF($A138="","",VLOOKUP($A138,Tabla7[[#All],[NIF]:[Columna1]],7,FALSE))</f>
        <v/>
      </c>
      <c r="H138" s="109" t="str">
        <f>IF(Tabla75[[#This Row],[CAUSA VARIACIÓN]]="","","SI")</f>
        <v/>
      </c>
      <c r="I138" s="110"/>
      <c r="J138" s="120"/>
      <c r="K138" s="120"/>
      <c r="L138" s="115"/>
      <c r="M138" s="160"/>
      <c r="N138" s="115"/>
      <c r="O138" s="115"/>
      <c r="P138" s="157" t="str">
        <f t="shared" si="6"/>
        <v/>
      </c>
      <c r="Q1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8" s="121"/>
      <c r="S138" s="122"/>
      <c r="T138" s="109" t="str">
        <f t="shared" si="7"/>
        <v/>
      </c>
      <c r="U138" s="176" t="str">
        <f>IF(Tabla75[[#This Row],[NIF]]="","",(Q138*(IF(S138&gt;1,0,S138*0.1))*('NO TOCAR'!$AB$4)*(T138/10)))</f>
        <v/>
      </c>
      <c r="V138" s="114"/>
      <c r="W138" s="119"/>
      <c r="X138" s="123"/>
      <c r="Y138" s="119"/>
      <c r="Z138" s="114"/>
      <c r="AA138" s="176" t="str">
        <f>IF(A138="","",SUM(IF(Y138&gt;1,1,Y138),IF(W138&gt;12,12,W138)*0.6)*(IF(S138&gt;1,0,S138))*'NO TOCAR'!$AB$4*(T138/100))</f>
        <v/>
      </c>
      <c r="AB138" s="178" t="str">
        <f>IF(Tabla75[[#This Row],[NIF]]="","",U:U+AA:AA)</f>
        <v/>
      </c>
      <c r="AC138" s="117"/>
      <c r="AD138" s="109" t="str">
        <f>IF(Tabla75[[#This Row],[NIF]]="","",ENTRADA!$P$19)</f>
        <v/>
      </c>
      <c r="AE138" s="109" t="str">
        <f>IF(Tabla75[[#This Row],[NIF]]="","",ENTRADA!$F$11)</f>
        <v/>
      </c>
      <c r="AF138" s="109" t="str">
        <f>IF(Tabla75[[#This Row],[NIF]]="","",ENTRADA!$F$9)</f>
        <v/>
      </c>
      <c r="AG138" s="108" t="str">
        <f>IF(Tabla75[[#This Row],[NIF]]="","",ENTRADA!$P$9)</f>
        <v/>
      </c>
    </row>
    <row r="139" spans="1:33" s="107" customFormat="1" ht="24.95" customHeight="1">
      <c r="A139" s="110"/>
      <c r="B139" s="108" t="str">
        <f>IF($A139="","",VLOOKUP($A139,Tabla7[[#All],[NIF]:[Columna1]],2,FALSE))</f>
        <v/>
      </c>
      <c r="C139" s="108" t="str">
        <f>IF($A139="","",VLOOKUP($A139,Tabla7[[#All],[NIF]:[Columna1]],3,FALSE))</f>
        <v/>
      </c>
      <c r="D139" s="109" t="str">
        <f>IF($A139="","",VLOOKUP($A139,Tabla7[[#All],[NIF]:[Columna1]],5,FALSE))</f>
        <v/>
      </c>
      <c r="E139" s="109" t="str">
        <f>IF($A139="","",VLOOKUP($A139,Tabla7[[#All],[NIF]:[Columna1]],8,FALSE))</f>
        <v/>
      </c>
      <c r="F139" s="109" t="str">
        <f>IF($A139="","",VLOOKUP($A139,Tabla7[[#All],[NIF]:[Columna1]],6,FALSE))</f>
        <v/>
      </c>
      <c r="G139" s="108" t="str">
        <f>IF($A139="","",VLOOKUP($A139,Tabla7[[#All],[NIF]:[Columna1]],7,FALSE))</f>
        <v/>
      </c>
      <c r="H139" s="109" t="str">
        <f>IF(Tabla75[[#This Row],[CAUSA VARIACIÓN]]="","","SI")</f>
        <v/>
      </c>
      <c r="I139" s="110"/>
      <c r="J139" s="120"/>
      <c r="K139" s="120"/>
      <c r="L139" s="115"/>
      <c r="M139" s="115"/>
      <c r="N139" s="115"/>
      <c r="O139" s="115"/>
      <c r="P139" s="157" t="str">
        <f t="shared" si="6"/>
        <v/>
      </c>
      <c r="Q1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39" s="121"/>
      <c r="S139" s="122"/>
      <c r="T139" s="109" t="str">
        <f t="shared" si="7"/>
        <v/>
      </c>
      <c r="U139" s="176" t="str">
        <f>IF(Tabla75[[#This Row],[NIF]]="","",(Q139*(IF(S139&gt;1,0,S139*0.1))*('NO TOCAR'!$AB$4)*(T139/10)))</f>
        <v/>
      </c>
      <c r="V139" s="114"/>
      <c r="W139" s="119"/>
      <c r="X139" s="123"/>
      <c r="Y139" s="119"/>
      <c r="Z139" s="114"/>
      <c r="AA139" s="176" t="str">
        <f>IF(A139="","",SUM(IF(Y139&gt;1,1,Y139),IF(W139&gt;12,12,W139)*0.6)*(IF(S139&gt;1,0,S139))*'NO TOCAR'!$AB$4*(T139/100))</f>
        <v/>
      </c>
      <c r="AB139" s="178" t="str">
        <f>IF(Tabla75[[#This Row],[NIF]]="","",U:U+AA:AA)</f>
        <v/>
      </c>
      <c r="AC139" s="117"/>
      <c r="AD139" s="109" t="str">
        <f>IF(Tabla75[[#This Row],[NIF]]="","",ENTRADA!$P$19)</f>
        <v/>
      </c>
      <c r="AE139" s="109" t="str">
        <f>IF(Tabla75[[#This Row],[NIF]]="","",ENTRADA!$F$11)</f>
        <v/>
      </c>
      <c r="AF139" s="109" t="str">
        <f>IF(Tabla75[[#This Row],[NIF]]="","",ENTRADA!$F$9)</f>
        <v/>
      </c>
      <c r="AG139" s="108" t="str">
        <f>IF(Tabla75[[#This Row],[NIF]]="","",ENTRADA!$P$9)</f>
        <v/>
      </c>
    </row>
    <row r="140" spans="1:33" s="107" customFormat="1" ht="24.95" customHeight="1">
      <c r="A140" s="110"/>
      <c r="B140" s="108" t="str">
        <f>IF($A140="","",VLOOKUP($A140,Tabla7[[#All],[NIF]:[Columna1]],2,FALSE))</f>
        <v/>
      </c>
      <c r="C140" s="108" t="str">
        <f>IF($A140="","",VLOOKUP($A140,Tabla7[[#All],[NIF]:[Columna1]],3,FALSE))</f>
        <v/>
      </c>
      <c r="D140" s="109" t="str">
        <f>IF($A140="","",VLOOKUP($A140,Tabla7[[#All],[NIF]:[Columna1]],5,FALSE))</f>
        <v/>
      </c>
      <c r="E140" s="109" t="str">
        <f>IF($A140="","",VLOOKUP($A140,Tabla7[[#All],[NIF]:[Columna1]],8,FALSE))</f>
        <v/>
      </c>
      <c r="F140" s="109" t="str">
        <f>IF($A140="","",VLOOKUP($A140,Tabla7[[#All],[NIF]:[Columna1]],6,FALSE))</f>
        <v/>
      </c>
      <c r="G140" s="108" t="str">
        <f>IF($A140="","",VLOOKUP($A140,Tabla7[[#All],[NIF]:[Columna1]],7,FALSE))</f>
        <v/>
      </c>
      <c r="H140" s="109" t="str">
        <f>IF(Tabla75[[#This Row],[CAUSA VARIACIÓN]]="","","SI")</f>
        <v/>
      </c>
      <c r="I140" s="110"/>
      <c r="J140" s="120"/>
      <c r="K140" s="120"/>
      <c r="L140" s="115"/>
      <c r="M140" s="115"/>
      <c r="N140" s="115"/>
      <c r="O140" s="115"/>
      <c r="P140" s="157" t="str">
        <f t="shared" si="6"/>
        <v/>
      </c>
      <c r="Q1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0" s="121"/>
      <c r="S140" s="122"/>
      <c r="T140" s="109" t="str">
        <f t="shared" si="7"/>
        <v/>
      </c>
      <c r="U140" s="176" t="str">
        <f>IF(Tabla75[[#This Row],[NIF]]="","",(Q140*(IF(S140&gt;1,0,S140*0.1))*('NO TOCAR'!$AB$4)*(T140/10)))</f>
        <v/>
      </c>
      <c r="V140" s="114"/>
      <c r="W140" s="119"/>
      <c r="X140" s="123"/>
      <c r="Y140" s="119"/>
      <c r="Z140" s="114"/>
      <c r="AA140" s="176" t="str">
        <f>IF(A140="","",SUM(IF(Y140&gt;1,1,Y140),IF(W140&gt;12,12,W140)*0.6)*(IF(S140&gt;1,0,S140))*'NO TOCAR'!$AB$4*(T140/100))</f>
        <v/>
      </c>
      <c r="AB140" s="178" t="str">
        <f>IF(Tabla75[[#This Row],[NIF]]="","",U:U+AA:AA)</f>
        <v/>
      </c>
      <c r="AC140" s="117"/>
      <c r="AD140" s="109" t="str">
        <f>IF(Tabla75[[#This Row],[NIF]]="","",ENTRADA!$P$19)</f>
        <v/>
      </c>
      <c r="AE140" s="109" t="str">
        <f>IF(Tabla75[[#This Row],[NIF]]="","",ENTRADA!$F$11)</f>
        <v/>
      </c>
      <c r="AF140" s="109" t="str">
        <f>IF(Tabla75[[#This Row],[NIF]]="","",ENTRADA!$F$9)</f>
        <v/>
      </c>
      <c r="AG140" s="108" t="str">
        <f>IF(Tabla75[[#This Row],[NIF]]="","",ENTRADA!$P$9)</f>
        <v/>
      </c>
    </row>
    <row r="141" spans="1:33" s="107" customFormat="1" ht="24.95" customHeight="1">
      <c r="A141" s="110"/>
      <c r="B141" s="108" t="str">
        <f>IF($A141="","",VLOOKUP($A141,Tabla7[[#All],[NIF]:[Columna1]],2,FALSE))</f>
        <v/>
      </c>
      <c r="C141" s="108" t="str">
        <f>IF($A141="","",VLOOKUP($A141,Tabla7[[#All],[NIF]:[Columna1]],3,FALSE))</f>
        <v/>
      </c>
      <c r="D141" s="109" t="str">
        <f>IF($A141="","",VLOOKUP($A141,Tabla7[[#All],[NIF]:[Columna1]],5,FALSE))</f>
        <v/>
      </c>
      <c r="E141" s="109" t="str">
        <f>IF($A141="","",VLOOKUP($A141,Tabla7[[#All],[NIF]:[Columna1]],8,FALSE))</f>
        <v/>
      </c>
      <c r="F141" s="109" t="str">
        <f>IF($A141="","",VLOOKUP($A141,Tabla7[[#All],[NIF]:[Columna1]],6,FALSE))</f>
        <v/>
      </c>
      <c r="G141" s="108" t="str">
        <f>IF($A141="","",VLOOKUP($A141,Tabla7[[#All],[NIF]:[Columna1]],7,FALSE))</f>
        <v/>
      </c>
      <c r="H141" s="109" t="str">
        <f>IF(Tabla75[[#This Row],[CAUSA VARIACIÓN]]="","","SI")</f>
        <v/>
      </c>
      <c r="I141" s="110"/>
      <c r="J141" s="120"/>
      <c r="K141" s="120"/>
      <c r="L141" s="115"/>
      <c r="M141" s="115"/>
      <c r="N141" s="115"/>
      <c r="O141" s="115"/>
      <c r="P141" s="157" t="str">
        <f t="shared" si="6"/>
        <v/>
      </c>
      <c r="Q1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1" s="121"/>
      <c r="S141" s="122"/>
      <c r="T141" s="109" t="str">
        <f t="shared" si="7"/>
        <v/>
      </c>
      <c r="U141" s="176" t="str">
        <f>IF(Tabla75[[#This Row],[NIF]]="","",(Q141*(IF(S141&gt;1,0,S141*0.1))*('NO TOCAR'!$AB$4)*(T141/10)))</f>
        <v/>
      </c>
      <c r="V141" s="114"/>
      <c r="W141" s="119"/>
      <c r="X141" s="123"/>
      <c r="Y141" s="119"/>
      <c r="Z141" s="114"/>
      <c r="AA141" s="176" t="str">
        <f>IF(A141="","",SUM(IF(Y141&gt;1,1,Y141),IF(W141&gt;12,12,W141)*0.6)*(IF(S141&gt;1,0,S141))*'NO TOCAR'!$AB$4*(T141/100))</f>
        <v/>
      </c>
      <c r="AB141" s="178" t="str">
        <f>IF(Tabla75[[#This Row],[NIF]]="","",U:U+AA:AA)</f>
        <v/>
      </c>
      <c r="AC141" s="117"/>
      <c r="AD141" s="109" t="str">
        <f>IF(Tabla75[[#This Row],[NIF]]="","",ENTRADA!$P$19)</f>
        <v/>
      </c>
      <c r="AE141" s="109" t="str">
        <f>IF(Tabla75[[#This Row],[NIF]]="","",ENTRADA!$F$11)</f>
        <v/>
      </c>
      <c r="AF141" s="109" t="str">
        <f>IF(Tabla75[[#This Row],[NIF]]="","",ENTRADA!$F$9)</f>
        <v/>
      </c>
      <c r="AG141" s="108" t="str">
        <f>IF(Tabla75[[#This Row],[NIF]]="","",ENTRADA!$P$9)</f>
        <v/>
      </c>
    </row>
    <row r="142" spans="1:33" s="107" customFormat="1" ht="24.95" customHeight="1">
      <c r="A142" s="110"/>
      <c r="B142" s="108" t="str">
        <f>IF($A142="","",VLOOKUP($A142,Tabla7[[#All],[NIF]:[Columna1]],2,FALSE))</f>
        <v/>
      </c>
      <c r="C142" s="108" t="str">
        <f>IF($A142="","",VLOOKUP($A142,Tabla7[[#All],[NIF]:[Columna1]],3,FALSE))</f>
        <v/>
      </c>
      <c r="D142" s="109" t="str">
        <f>IF($A142="","",VLOOKUP($A142,Tabla7[[#All],[NIF]:[Columna1]],5,FALSE))</f>
        <v/>
      </c>
      <c r="E142" s="109" t="str">
        <f>IF($A142="","",VLOOKUP($A142,Tabla7[[#All],[NIF]:[Columna1]],8,FALSE))</f>
        <v/>
      </c>
      <c r="F142" s="109" t="str">
        <f>IF($A142="","",VLOOKUP($A142,Tabla7[[#All],[NIF]:[Columna1]],6,FALSE))</f>
        <v/>
      </c>
      <c r="G142" s="108" t="str">
        <f>IF($A142="","",VLOOKUP($A142,Tabla7[[#All],[NIF]:[Columna1]],7,FALSE))</f>
        <v/>
      </c>
      <c r="H142" s="109" t="str">
        <f>IF(Tabla75[[#This Row],[CAUSA VARIACIÓN]]="","","SI")</f>
        <v/>
      </c>
      <c r="I142" s="110"/>
      <c r="J142" s="120"/>
      <c r="K142" s="120"/>
      <c r="L142" s="115"/>
      <c r="M142" s="160"/>
      <c r="N142" s="115"/>
      <c r="O142" s="115"/>
      <c r="P142" s="157" t="str">
        <f t="shared" si="6"/>
        <v/>
      </c>
      <c r="Q1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2" s="121"/>
      <c r="S142" s="122"/>
      <c r="T142" s="109" t="str">
        <f t="shared" si="7"/>
        <v/>
      </c>
      <c r="U142" s="176" t="str">
        <f>IF(Tabla75[[#This Row],[NIF]]="","",(Q142*(IF(S142&gt;1,0,S142*0.1))*('NO TOCAR'!$AB$4)*(T142/10)))</f>
        <v/>
      </c>
      <c r="V142" s="114"/>
      <c r="W142" s="119"/>
      <c r="X142" s="123"/>
      <c r="Y142" s="119"/>
      <c r="Z142" s="114"/>
      <c r="AA142" s="176" t="str">
        <f>IF(A142="","",SUM(IF(Y142&gt;1,1,Y142),IF(W142&gt;12,12,W142)*0.6)*(IF(S142&gt;1,0,S142))*'NO TOCAR'!$AB$4*(T142/100))</f>
        <v/>
      </c>
      <c r="AB142" s="178" t="str">
        <f>IF(Tabla75[[#This Row],[NIF]]="","",U:U+AA:AA)</f>
        <v/>
      </c>
      <c r="AC142" s="117"/>
      <c r="AD142" s="109" t="str">
        <f>IF(Tabla75[[#This Row],[NIF]]="","",ENTRADA!$P$19)</f>
        <v/>
      </c>
      <c r="AE142" s="109" t="str">
        <f>IF(Tabla75[[#This Row],[NIF]]="","",ENTRADA!$F$11)</f>
        <v/>
      </c>
      <c r="AF142" s="109" t="str">
        <f>IF(Tabla75[[#This Row],[NIF]]="","",ENTRADA!$F$9)</f>
        <v/>
      </c>
      <c r="AG142" s="108" t="str">
        <f>IF(Tabla75[[#This Row],[NIF]]="","",ENTRADA!$P$9)</f>
        <v/>
      </c>
    </row>
    <row r="143" spans="1:33" s="107" customFormat="1" ht="24.95" customHeight="1">
      <c r="A143" s="110"/>
      <c r="B143" s="108" t="str">
        <f>IF($A143="","",VLOOKUP($A143,Tabla7[[#All],[NIF]:[Columna1]],2,FALSE))</f>
        <v/>
      </c>
      <c r="C143" s="108" t="str">
        <f>IF($A143="","",VLOOKUP($A143,Tabla7[[#All],[NIF]:[Columna1]],3,FALSE))</f>
        <v/>
      </c>
      <c r="D143" s="109" t="str">
        <f>IF($A143="","",VLOOKUP($A143,Tabla7[[#All],[NIF]:[Columna1]],5,FALSE))</f>
        <v/>
      </c>
      <c r="E143" s="109" t="str">
        <f>IF($A143="","",VLOOKUP($A143,Tabla7[[#All],[NIF]:[Columna1]],8,FALSE))</f>
        <v/>
      </c>
      <c r="F143" s="109" t="str">
        <f>IF($A143="","",VLOOKUP($A143,Tabla7[[#All],[NIF]:[Columna1]],6,FALSE))</f>
        <v/>
      </c>
      <c r="G143" s="108" t="str">
        <f>IF($A143="","",VLOOKUP($A143,Tabla7[[#All],[NIF]:[Columna1]],7,FALSE))</f>
        <v/>
      </c>
      <c r="H143" s="109" t="str">
        <f>IF(Tabla75[[#This Row],[CAUSA VARIACIÓN]]="","","SI")</f>
        <v/>
      </c>
      <c r="I143" s="110"/>
      <c r="J143" s="120"/>
      <c r="K143" s="120"/>
      <c r="L143" s="115"/>
      <c r="M143" s="115"/>
      <c r="N143" s="115"/>
      <c r="O143" s="115"/>
      <c r="P143" s="157" t="str">
        <f t="shared" si="6"/>
        <v/>
      </c>
      <c r="Q1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3" s="121"/>
      <c r="S143" s="122"/>
      <c r="T143" s="109" t="str">
        <f t="shared" si="7"/>
        <v/>
      </c>
      <c r="U143" s="176" t="str">
        <f>IF(Tabla75[[#This Row],[NIF]]="","",(Q143*(IF(S143&gt;1,0,S143*0.1))*('NO TOCAR'!$AB$4)*(T143/10)))</f>
        <v/>
      </c>
      <c r="V143" s="114"/>
      <c r="W143" s="119"/>
      <c r="X143" s="123"/>
      <c r="Y143" s="119"/>
      <c r="Z143" s="114"/>
      <c r="AA143" s="176" t="str">
        <f>IF(A143="","",SUM(IF(Y143&gt;1,1,Y143),IF(W143&gt;12,12,W143)*0.6)*(IF(S143&gt;1,0,S143))*'NO TOCAR'!$AB$4*(T143/100))</f>
        <v/>
      </c>
      <c r="AB143" s="178" t="str">
        <f>IF(Tabla75[[#This Row],[NIF]]="","",U:U+AA:AA)</f>
        <v/>
      </c>
      <c r="AC143" s="117"/>
      <c r="AD143" s="109" t="str">
        <f>IF(Tabla75[[#This Row],[NIF]]="","",ENTRADA!$P$19)</f>
        <v/>
      </c>
      <c r="AE143" s="109" t="str">
        <f>IF(Tabla75[[#This Row],[NIF]]="","",ENTRADA!$F$11)</f>
        <v/>
      </c>
      <c r="AF143" s="109" t="str">
        <f>IF(Tabla75[[#This Row],[NIF]]="","",ENTRADA!$F$9)</f>
        <v/>
      </c>
      <c r="AG143" s="108" t="str">
        <f>IF(Tabla75[[#This Row],[NIF]]="","",ENTRADA!$P$9)</f>
        <v/>
      </c>
    </row>
    <row r="144" spans="1:33" s="107" customFormat="1" ht="24.95" customHeight="1">
      <c r="A144" s="110"/>
      <c r="B144" s="108" t="str">
        <f>IF($A144="","",VLOOKUP($A144,Tabla7[[#All],[NIF]:[Columna1]],2,FALSE))</f>
        <v/>
      </c>
      <c r="C144" s="108" t="str">
        <f>IF($A144="","",VLOOKUP($A144,Tabla7[[#All],[NIF]:[Columna1]],3,FALSE))</f>
        <v/>
      </c>
      <c r="D144" s="109" t="str">
        <f>IF($A144="","",VLOOKUP($A144,Tabla7[[#All],[NIF]:[Columna1]],5,FALSE))</f>
        <v/>
      </c>
      <c r="E144" s="109" t="str">
        <f>IF($A144="","",VLOOKUP($A144,Tabla7[[#All],[NIF]:[Columna1]],8,FALSE))</f>
        <v/>
      </c>
      <c r="F144" s="109" t="str">
        <f>IF($A144="","",VLOOKUP($A144,Tabla7[[#All],[NIF]:[Columna1]],6,FALSE))</f>
        <v/>
      </c>
      <c r="G144" s="108" t="str">
        <f>IF($A144="","",VLOOKUP($A144,Tabla7[[#All],[NIF]:[Columna1]],7,FALSE))</f>
        <v/>
      </c>
      <c r="H144" s="109" t="str">
        <f>IF(Tabla75[[#This Row],[CAUSA VARIACIÓN]]="","","SI")</f>
        <v/>
      </c>
      <c r="I144" s="110"/>
      <c r="J144" s="120"/>
      <c r="K144" s="120"/>
      <c r="L144" s="115"/>
      <c r="M144" s="115"/>
      <c r="N144" s="115"/>
      <c r="O144" s="115"/>
      <c r="P144" s="157" t="str">
        <f t="shared" si="6"/>
        <v/>
      </c>
      <c r="Q1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4" s="121"/>
      <c r="S144" s="122"/>
      <c r="T144" s="109" t="str">
        <f t="shared" si="7"/>
        <v/>
      </c>
      <c r="U144" s="176" t="str">
        <f>IF(Tabla75[[#This Row],[NIF]]="","",(Q144*(IF(S144&gt;1,0,S144*0.1))*('NO TOCAR'!$AB$4)*(T144/10)))</f>
        <v/>
      </c>
      <c r="V144" s="114"/>
      <c r="W144" s="119"/>
      <c r="X144" s="123"/>
      <c r="Y144" s="119"/>
      <c r="Z144" s="114"/>
      <c r="AA144" s="176" t="str">
        <f>IF(A144="","",SUM(IF(Y144&gt;1,1,Y144),IF(W144&gt;12,12,W144)*0.6)*(IF(S144&gt;1,0,S144))*'NO TOCAR'!$AB$4*(T144/100))</f>
        <v/>
      </c>
      <c r="AB144" s="178" t="str">
        <f>IF(Tabla75[[#This Row],[NIF]]="","",U:U+AA:AA)</f>
        <v/>
      </c>
      <c r="AC144" s="117"/>
      <c r="AD144" s="109" t="str">
        <f>IF(Tabla75[[#This Row],[NIF]]="","",ENTRADA!$P$19)</f>
        <v/>
      </c>
      <c r="AE144" s="109" t="str">
        <f>IF(Tabla75[[#This Row],[NIF]]="","",ENTRADA!$F$11)</f>
        <v/>
      </c>
      <c r="AF144" s="109" t="str">
        <f>IF(Tabla75[[#This Row],[NIF]]="","",ENTRADA!$F$9)</f>
        <v/>
      </c>
      <c r="AG144" s="108" t="str">
        <f>IF(Tabla75[[#This Row],[NIF]]="","",ENTRADA!$P$9)</f>
        <v/>
      </c>
    </row>
    <row r="145" spans="1:33" s="107" customFormat="1" ht="24.95" customHeight="1">
      <c r="A145" s="110"/>
      <c r="B145" s="108" t="str">
        <f>IF($A145="","",VLOOKUP($A145,Tabla7[[#All],[NIF]:[Columna1]],2,FALSE))</f>
        <v/>
      </c>
      <c r="C145" s="108" t="str">
        <f>IF($A145="","",VLOOKUP($A145,Tabla7[[#All],[NIF]:[Columna1]],3,FALSE))</f>
        <v/>
      </c>
      <c r="D145" s="109" t="str">
        <f>IF($A145="","",VLOOKUP($A145,Tabla7[[#All],[NIF]:[Columna1]],5,FALSE))</f>
        <v/>
      </c>
      <c r="E145" s="109" t="str">
        <f>IF($A145="","",VLOOKUP($A145,Tabla7[[#All],[NIF]:[Columna1]],8,FALSE))</f>
        <v/>
      </c>
      <c r="F145" s="109" t="str">
        <f>IF($A145="","",VLOOKUP($A145,Tabla7[[#All],[NIF]:[Columna1]],6,FALSE))</f>
        <v/>
      </c>
      <c r="G145" s="108" t="str">
        <f>IF($A145="","",VLOOKUP($A145,Tabla7[[#All],[NIF]:[Columna1]],7,FALSE))</f>
        <v/>
      </c>
      <c r="H145" s="109" t="str">
        <f>IF(Tabla75[[#This Row],[CAUSA VARIACIÓN]]="","","SI")</f>
        <v/>
      </c>
      <c r="I145" s="110"/>
      <c r="J145" s="120"/>
      <c r="K145" s="120"/>
      <c r="L145" s="115"/>
      <c r="M145" s="115"/>
      <c r="N145" s="115"/>
      <c r="O145" s="115"/>
      <c r="P145" s="157" t="str">
        <f t="shared" si="6"/>
        <v/>
      </c>
      <c r="Q1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5" s="121"/>
      <c r="S145" s="122"/>
      <c r="T145" s="109" t="str">
        <f t="shared" si="7"/>
        <v/>
      </c>
      <c r="U145" s="176" t="str">
        <f>IF(Tabla75[[#This Row],[NIF]]="","",(Q145*(IF(S145&gt;1,0,S145*0.1))*('NO TOCAR'!$AB$4)*(T145/10)))</f>
        <v/>
      </c>
      <c r="V145" s="114"/>
      <c r="W145" s="119"/>
      <c r="X145" s="123"/>
      <c r="Y145" s="119"/>
      <c r="Z145" s="114"/>
      <c r="AA145" s="176" t="str">
        <f>IF(A145="","",SUM(IF(Y145&gt;1,1,Y145),IF(W145&gt;12,12,W145)*0.6)*(IF(S145&gt;1,0,S145))*'NO TOCAR'!$AB$4*(T145/100))</f>
        <v/>
      </c>
      <c r="AB145" s="178" t="str">
        <f>IF(Tabla75[[#This Row],[NIF]]="","",U:U+AA:AA)</f>
        <v/>
      </c>
      <c r="AC145" s="117"/>
      <c r="AD145" s="109" t="str">
        <f>IF(Tabla75[[#This Row],[NIF]]="","",ENTRADA!$P$19)</f>
        <v/>
      </c>
      <c r="AE145" s="109" t="str">
        <f>IF(Tabla75[[#This Row],[NIF]]="","",ENTRADA!$F$11)</f>
        <v/>
      </c>
      <c r="AF145" s="109" t="str">
        <f>IF(Tabla75[[#This Row],[NIF]]="","",ENTRADA!$F$9)</f>
        <v/>
      </c>
      <c r="AG145" s="108" t="str">
        <f>IF(Tabla75[[#This Row],[NIF]]="","",ENTRADA!$P$9)</f>
        <v/>
      </c>
    </row>
    <row r="146" spans="1:33" s="107" customFormat="1" ht="24.95" customHeight="1">
      <c r="A146" s="110"/>
      <c r="B146" s="108" t="str">
        <f>IF($A146="","",VLOOKUP($A146,Tabla7[[#All],[NIF]:[Columna1]],2,FALSE))</f>
        <v/>
      </c>
      <c r="C146" s="108" t="str">
        <f>IF($A146="","",VLOOKUP($A146,Tabla7[[#All],[NIF]:[Columna1]],3,FALSE))</f>
        <v/>
      </c>
      <c r="D146" s="109" t="str">
        <f>IF($A146="","",VLOOKUP($A146,Tabla7[[#All],[NIF]:[Columna1]],5,FALSE))</f>
        <v/>
      </c>
      <c r="E146" s="109" t="str">
        <f>IF($A146="","",VLOOKUP($A146,Tabla7[[#All],[NIF]:[Columna1]],8,FALSE))</f>
        <v/>
      </c>
      <c r="F146" s="109" t="str">
        <f>IF($A146="","",VLOOKUP($A146,Tabla7[[#All],[NIF]:[Columna1]],6,FALSE))</f>
        <v/>
      </c>
      <c r="G146" s="108" t="str">
        <f>IF($A146="","",VLOOKUP($A146,Tabla7[[#All],[NIF]:[Columna1]],7,FALSE))</f>
        <v/>
      </c>
      <c r="H146" s="109" t="str">
        <f>IF(Tabla75[[#This Row],[CAUSA VARIACIÓN]]="","","SI")</f>
        <v/>
      </c>
      <c r="I146" s="110"/>
      <c r="J146" s="120"/>
      <c r="K146" s="120"/>
      <c r="L146" s="115"/>
      <c r="M146" s="160"/>
      <c r="N146" s="115"/>
      <c r="O146" s="115"/>
      <c r="P146" s="157" t="str">
        <f t="shared" si="6"/>
        <v/>
      </c>
      <c r="Q1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6" s="121"/>
      <c r="S146" s="122"/>
      <c r="T146" s="109" t="str">
        <f t="shared" si="7"/>
        <v/>
      </c>
      <c r="U146" s="176" t="str">
        <f>IF(Tabla75[[#This Row],[NIF]]="","",(Q146*(IF(S146&gt;1,0,S146*0.1))*('NO TOCAR'!$AB$4)*(T146/10)))</f>
        <v/>
      </c>
      <c r="V146" s="114"/>
      <c r="W146" s="119"/>
      <c r="X146" s="123"/>
      <c r="Y146" s="119"/>
      <c r="Z146" s="114"/>
      <c r="AA146" s="176" t="str">
        <f>IF(A146="","",SUM(IF(Y146&gt;1,1,Y146),IF(W146&gt;12,12,W146)*0.6)*(IF(S146&gt;1,0,S146))*'NO TOCAR'!$AB$4*(T146/100))</f>
        <v/>
      </c>
      <c r="AB146" s="178" t="str">
        <f>IF(Tabla75[[#This Row],[NIF]]="","",U:U+AA:AA)</f>
        <v/>
      </c>
      <c r="AC146" s="117"/>
      <c r="AD146" s="109" t="str">
        <f>IF(Tabla75[[#This Row],[NIF]]="","",ENTRADA!$P$19)</f>
        <v/>
      </c>
      <c r="AE146" s="109" t="str">
        <f>IF(Tabla75[[#This Row],[NIF]]="","",ENTRADA!$F$11)</f>
        <v/>
      </c>
      <c r="AF146" s="109" t="str">
        <f>IF(Tabla75[[#This Row],[NIF]]="","",ENTRADA!$F$9)</f>
        <v/>
      </c>
      <c r="AG146" s="108" t="str">
        <f>IF(Tabla75[[#This Row],[NIF]]="","",ENTRADA!$P$9)</f>
        <v/>
      </c>
    </row>
    <row r="147" spans="1:33" s="107" customFormat="1" ht="24.95" customHeight="1">
      <c r="A147" s="110"/>
      <c r="B147" s="108" t="str">
        <f>IF($A147="","",VLOOKUP($A147,Tabla7[[#All],[NIF]:[Columna1]],2,FALSE))</f>
        <v/>
      </c>
      <c r="C147" s="108" t="str">
        <f>IF($A147="","",VLOOKUP($A147,Tabla7[[#All],[NIF]:[Columna1]],3,FALSE))</f>
        <v/>
      </c>
      <c r="D147" s="109" t="str">
        <f>IF($A147="","",VLOOKUP($A147,Tabla7[[#All],[NIF]:[Columna1]],5,FALSE))</f>
        <v/>
      </c>
      <c r="E147" s="109" t="str">
        <f>IF($A147="","",VLOOKUP($A147,Tabla7[[#All],[NIF]:[Columna1]],8,FALSE))</f>
        <v/>
      </c>
      <c r="F147" s="109" t="str">
        <f>IF($A147="","",VLOOKUP($A147,Tabla7[[#All],[NIF]:[Columna1]],6,FALSE))</f>
        <v/>
      </c>
      <c r="G147" s="108" t="str">
        <f>IF($A147="","",VLOOKUP($A147,Tabla7[[#All],[NIF]:[Columna1]],7,FALSE))</f>
        <v/>
      </c>
      <c r="H147" s="109" t="str">
        <f>IF(Tabla75[[#This Row],[CAUSA VARIACIÓN]]="","","SI")</f>
        <v/>
      </c>
      <c r="I147" s="110"/>
      <c r="J147" s="120"/>
      <c r="K147" s="120"/>
      <c r="L147" s="115"/>
      <c r="M147" s="115"/>
      <c r="N147" s="115"/>
      <c r="O147" s="115"/>
      <c r="P147" s="157" t="str">
        <f t="shared" si="6"/>
        <v/>
      </c>
      <c r="Q1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7" s="121"/>
      <c r="S147" s="122"/>
      <c r="T147" s="109" t="str">
        <f t="shared" si="7"/>
        <v/>
      </c>
      <c r="U147" s="176" t="str">
        <f>IF(Tabla75[[#This Row],[NIF]]="","",(Q147*(IF(S147&gt;1,0,S147*0.1))*('NO TOCAR'!$AB$4)*(T147/10)))</f>
        <v/>
      </c>
      <c r="V147" s="114"/>
      <c r="W147" s="119"/>
      <c r="X147" s="123"/>
      <c r="Y147" s="119"/>
      <c r="Z147" s="114"/>
      <c r="AA147" s="176" t="str">
        <f>IF(A147="","",SUM(IF(Y147&gt;1,1,Y147),IF(W147&gt;12,12,W147)*0.6)*(IF(S147&gt;1,0,S147))*'NO TOCAR'!$AB$4*(T147/100))</f>
        <v/>
      </c>
      <c r="AB147" s="178" t="str">
        <f>IF(Tabla75[[#This Row],[NIF]]="","",U:U+AA:AA)</f>
        <v/>
      </c>
      <c r="AC147" s="117"/>
      <c r="AD147" s="109" t="str">
        <f>IF(Tabla75[[#This Row],[NIF]]="","",ENTRADA!$P$19)</f>
        <v/>
      </c>
      <c r="AE147" s="109" t="str">
        <f>IF(Tabla75[[#This Row],[NIF]]="","",ENTRADA!$F$11)</f>
        <v/>
      </c>
      <c r="AF147" s="109" t="str">
        <f>IF(Tabla75[[#This Row],[NIF]]="","",ENTRADA!$F$9)</f>
        <v/>
      </c>
      <c r="AG147" s="108" t="str">
        <f>IF(Tabla75[[#This Row],[NIF]]="","",ENTRADA!$P$9)</f>
        <v/>
      </c>
    </row>
    <row r="148" spans="1:33" s="107" customFormat="1" ht="24.95" customHeight="1">
      <c r="A148" s="110"/>
      <c r="B148" s="108" t="str">
        <f>IF($A148="","",VLOOKUP($A148,Tabla7[[#All],[NIF]:[Columna1]],2,FALSE))</f>
        <v/>
      </c>
      <c r="C148" s="108" t="str">
        <f>IF($A148="","",VLOOKUP($A148,Tabla7[[#All],[NIF]:[Columna1]],3,FALSE))</f>
        <v/>
      </c>
      <c r="D148" s="109" t="str">
        <f>IF($A148="","",VLOOKUP($A148,Tabla7[[#All],[NIF]:[Columna1]],5,FALSE))</f>
        <v/>
      </c>
      <c r="E148" s="109" t="str">
        <f>IF($A148="","",VLOOKUP($A148,Tabla7[[#All],[NIF]:[Columna1]],8,FALSE))</f>
        <v/>
      </c>
      <c r="F148" s="109" t="str">
        <f>IF($A148="","",VLOOKUP($A148,Tabla7[[#All],[NIF]:[Columna1]],6,FALSE))</f>
        <v/>
      </c>
      <c r="G148" s="108" t="str">
        <f>IF($A148="","",VLOOKUP($A148,Tabla7[[#All],[NIF]:[Columna1]],7,FALSE))</f>
        <v/>
      </c>
      <c r="H148" s="109" t="str">
        <f>IF(Tabla75[[#This Row],[CAUSA VARIACIÓN]]="","","SI")</f>
        <v/>
      </c>
      <c r="I148" s="110"/>
      <c r="J148" s="120"/>
      <c r="K148" s="120"/>
      <c r="L148" s="115"/>
      <c r="M148" s="115"/>
      <c r="N148" s="115"/>
      <c r="O148" s="115"/>
      <c r="P148" s="157" t="str">
        <f t="shared" si="6"/>
        <v/>
      </c>
      <c r="Q1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8" s="121"/>
      <c r="S148" s="122"/>
      <c r="T148" s="109" t="str">
        <f t="shared" si="7"/>
        <v/>
      </c>
      <c r="U148" s="176" t="str">
        <f>IF(Tabla75[[#This Row],[NIF]]="","",(Q148*(IF(S148&gt;1,0,S148*0.1))*('NO TOCAR'!$AB$4)*(T148/10)))</f>
        <v/>
      </c>
      <c r="V148" s="114"/>
      <c r="W148" s="119"/>
      <c r="X148" s="123"/>
      <c r="Y148" s="119"/>
      <c r="Z148" s="114"/>
      <c r="AA148" s="176" t="str">
        <f>IF(A148="","",SUM(IF(Y148&gt;1,1,Y148),IF(W148&gt;12,12,W148)*0.6)*(IF(S148&gt;1,0,S148))*'NO TOCAR'!$AB$4*(T148/100))</f>
        <v/>
      </c>
      <c r="AB148" s="178" t="str">
        <f>IF(Tabla75[[#This Row],[NIF]]="","",U:U+AA:AA)</f>
        <v/>
      </c>
      <c r="AC148" s="117"/>
      <c r="AD148" s="109" t="str">
        <f>IF(Tabla75[[#This Row],[NIF]]="","",ENTRADA!$P$19)</f>
        <v/>
      </c>
      <c r="AE148" s="109" t="str">
        <f>IF(Tabla75[[#This Row],[NIF]]="","",ENTRADA!$F$11)</f>
        <v/>
      </c>
      <c r="AF148" s="109" t="str">
        <f>IF(Tabla75[[#This Row],[NIF]]="","",ENTRADA!$F$9)</f>
        <v/>
      </c>
      <c r="AG148" s="108" t="str">
        <f>IF(Tabla75[[#This Row],[NIF]]="","",ENTRADA!$P$9)</f>
        <v/>
      </c>
    </row>
    <row r="149" spans="1:33" s="107" customFormat="1" ht="24.95" customHeight="1">
      <c r="A149" s="110"/>
      <c r="B149" s="108" t="str">
        <f>IF($A149="","",VLOOKUP($A149,Tabla7[[#All],[NIF]:[Columna1]],2,FALSE))</f>
        <v/>
      </c>
      <c r="C149" s="108" t="str">
        <f>IF($A149="","",VLOOKUP($A149,Tabla7[[#All],[NIF]:[Columna1]],3,FALSE))</f>
        <v/>
      </c>
      <c r="D149" s="109" t="str">
        <f>IF($A149="","",VLOOKUP($A149,Tabla7[[#All],[NIF]:[Columna1]],5,FALSE))</f>
        <v/>
      </c>
      <c r="E149" s="109" t="str">
        <f>IF($A149="","",VLOOKUP($A149,Tabla7[[#All],[NIF]:[Columna1]],8,FALSE))</f>
        <v/>
      </c>
      <c r="F149" s="109" t="str">
        <f>IF($A149="","",VLOOKUP($A149,Tabla7[[#All],[NIF]:[Columna1]],6,FALSE))</f>
        <v/>
      </c>
      <c r="G149" s="108" t="str">
        <f>IF($A149="","",VLOOKUP($A149,Tabla7[[#All],[NIF]:[Columna1]],7,FALSE))</f>
        <v/>
      </c>
      <c r="H149" s="109" t="str">
        <f>IF(Tabla75[[#This Row],[CAUSA VARIACIÓN]]="","","SI")</f>
        <v/>
      </c>
      <c r="I149" s="110"/>
      <c r="J149" s="120"/>
      <c r="K149" s="120"/>
      <c r="L149" s="115"/>
      <c r="M149" s="115"/>
      <c r="N149" s="115"/>
      <c r="O149" s="115"/>
      <c r="P149" s="157" t="str">
        <f t="shared" si="6"/>
        <v/>
      </c>
      <c r="Q1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49" s="121"/>
      <c r="S149" s="122"/>
      <c r="T149" s="109" t="str">
        <f t="shared" si="7"/>
        <v/>
      </c>
      <c r="U149" s="176" t="str">
        <f>IF(Tabla75[[#This Row],[NIF]]="","",(Q149*(IF(S149&gt;1,0,S149*0.1))*('NO TOCAR'!$AB$4)*(T149/10)))</f>
        <v/>
      </c>
      <c r="V149" s="114"/>
      <c r="W149" s="119"/>
      <c r="X149" s="123"/>
      <c r="Y149" s="119"/>
      <c r="Z149" s="114"/>
      <c r="AA149" s="176" t="str">
        <f>IF(A149="","",SUM(IF(Y149&gt;1,1,Y149),IF(W149&gt;12,12,W149)*0.6)*(IF(S149&gt;1,0,S149))*'NO TOCAR'!$AB$4*(T149/100))</f>
        <v/>
      </c>
      <c r="AB149" s="178" t="str">
        <f>IF(Tabla75[[#This Row],[NIF]]="","",U:U+AA:AA)</f>
        <v/>
      </c>
      <c r="AC149" s="117"/>
      <c r="AD149" s="109" t="str">
        <f>IF(Tabla75[[#This Row],[NIF]]="","",ENTRADA!$P$19)</f>
        <v/>
      </c>
      <c r="AE149" s="109" t="str">
        <f>IF(Tabla75[[#This Row],[NIF]]="","",ENTRADA!$F$11)</f>
        <v/>
      </c>
      <c r="AF149" s="109" t="str">
        <f>IF(Tabla75[[#This Row],[NIF]]="","",ENTRADA!$F$9)</f>
        <v/>
      </c>
      <c r="AG149" s="108" t="str">
        <f>IF(Tabla75[[#This Row],[NIF]]="","",ENTRADA!$P$9)</f>
        <v/>
      </c>
    </row>
    <row r="150" spans="1:33" s="107" customFormat="1" ht="24.95" customHeight="1">
      <c r="A150" s="110"/>
      <c r="B150" s="108" t="str">
        <f>IF($A150="","",VLOOKUP($A150,Tabla7[[#All],[NIF]:[Columna1]],2,FALSE))</f>
        <v/>
      </c>
      <c r="C150" s="108" t="str">
        <f>IF($A150="","",VLOOKUP($A150,Tabla7[[#All],[NIF]:[Columna1]],3,FALSE))</f>
        <v/>
      </c>
      <c r="D150" s="109" t="str">
        <f>IF($A150="","",VLOOKUP($A150,Tabla7[[#All],[NIF]:[Columna1]],5,FALSE))</f>
        <v/>
      </c>
      <c r="E150" s="109" t="str">
        <f>IF($A150="","",VLOOKUP($A150,Tabla7[[#All],[NIF]:[Columna1]],8,FALSE))</f>
        <v/>
      </c>
      <c r="F150" s="109" t="str">
        <f>IF($A150="","",VLOOKUP($A150,Tabla7[[#All],[NIF]:[Columna1]],6,FALSE))</f>
        <v/>
      </c>
      <c r="G150" s="108" t="str">
        <f>IF($A150="","",VLOOKUP($A150,Tabla7[[#All],[NIF]:[Columna1]],7,FALSE))</f>
        <v/>
      </c>
      <c r="H150" s="109" t="str">
        <f>IF(Tabla75[[#This Row],[CAUSA VARIACIÓN]]="","","SI")</f>
        <v/>
      </c>
      <c r="I150" s="110"/>
      <c r="J150" s="120"/>
      <c r="K150" s="120"/>
      <c r="L150" s="115"/>
      <c r="M150" s="160"/>
      <c r="N150" s="115"/>
      <c r="O150" s="115"/>
      <c r="P150" s="157" t="str">
        <f t="shared" si="6"/>
        <v/>
      </c>
      <c r="Q1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0" s="121"/>
      <c r="S150" s="122"/>
      <c r="T150" s="109" t="str">
        <f t="shared" si="7"/>
        <v/>
      </c>
      <c r="U150" s="176" t="str">
        <f>IF(Tabla75[[#This Row],[NIF]]="","",(Q150*(IF(S150&gt;1,0,S150*0.1))*('NO TOCAR'!$AB$4)*(T150/10)))</f>
        <v/>
      </c>
      <c r="V150" s="114"/>
      <c r="W150" s="119"/>
      <c r="X150" s="123"/>
      <c r="Y150" s="119"/>
      <c r="Z150" s="114"/>
      <c r="AA150" s="176" t="str">
        <f>IF(A150="","",SUM(IF(Y150&gt;1,1,Y150),IF(W150&gt;12,12,W150)*0.6)*(IF(S150&gt;1,0,S150))*'NO TOCAR'!$AB$4*(T150/100))</f>
        <v/>
      </c>
      <c r="AB150" s="178" t="str">
        <f>IF(Tabla75[[#This Row],[NIF]]="","",U:U+AA:AA)</f>
        <v/>
      </c>
      <c r="AC150" s="117"/>
      <c r="AD150" s="109" t="str">
        <f>IF(Tabla75[[#This Row],[NIF]]="","",ENTRADA!$P$19)</f>
        <v/>
      </c>
      <c r="AE150" s="109" t="str">
        <f>IF(Tabla75[[#This Row],[NIF]]="","",ENTRADA!$F$11)</f>
        <v/>
      </c>
      <c r="AF150" s="109" t="str">
        <f>IF(Tabla75[[#This Row],[NIF]]="","",ENTRADA!$F$9)</f>
        <v/>
      </c>
      <c r="AG150" s="108" t="str">
        <f>IF(Tabla75[[#This Row],[NIF]]="","",ENTRADA!$P$9)</f>
        <v/>
      </c>
    </row>
    <row r="151" spans="1:33" s="107" customFormat="1" ht="24.95" customHeight="1">
      <c r="A151" s="110"/>
      <c r="B151" s="108" t="str">
        <f>IF($A151="","",VLOOKUP($A151,Tabla7[[#All],[NIF]:[Columna1]],2,FALSE))</f>
        <v/>
      </c>
      <c r="C151" s="108" t="str">
        <f>IF($A151="","",VLOOKUP($A151,Tabla7[[#All],[NIF]:[Columna1]],3,FALSE))</f>
        <v/>
      </c>
      <c r="D151" s="109" t="str">
        <f>IF($A151="","",VLOOKUP($A151,Tabla7[[#All],[NIF]:[Columna1]],5,FALSE))</f>
        <v/>
      </c>
      <c r="E151" s="109" t="str">
        <f>IF($A151="","",VLOOKUP($A151,Tabla7[[#All],[NIF]:[Columna1]],8,FALSE))</f>
        <v/>
      </c>
      <c r="F151" s="109" t="str">
        <f>IF($A151="","",VLOOKUP($A151,Tabla7[[#All],[NIF]:[Columna1]],6,FALSE))</f>
        <v/>
      </c>
      <c r="G151" s="108" t="str">
        <f>IF($A151="","",VLOOKUP($A151,Tabla7[[#All],[NIF]:[Columna1]],7,FALSE))</f>
        <v/>
      </c>
      <c r="H151" s="109" t="str">
        <f>IF(Tabla75[[#This Row],[CAUSA VARIACIÓN]]="","","SI")</f>
        <v/>
      </c>
      <c r="I151" s="110"/>
      <c r="J151" s="120"/>
      <c r="K151" s="120"/>
      <c r="L151" s="115"/>
      <c r="M151" s="115"/>
      <c r="N151" s="115"/>
      <c r="O151" s="115"/>
      <c r="P151" s="157" t="str">
        <f t="shared" si="6"/>
        <v/>
      </c>
      <c r="Q1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1" s="121"/>
      <c r="S151" s="122"/>
      <c r="T151" s="109" t="str">
        <f t="shared" si="7"/>
        <v/>
      </c>
      <c r="U151" s="176" t="str">
        <f>IF(Tabla75[[#This Row],[NIF]]="","",(Q151*(IF(S151&gt;1,0,S151*0.1))*('NO TOCAR'!$AB$4)*(T151/10)))</f>
        <v/>
      </c>
      <c r="V151" s="114"/>
      <c r="W151" s="119"/>
      <c r="X151" s="123"/>
      <c r="Y151" s="119"/>
      <c r="Z151" s="114"/>
      <c r="AA151" s="176" t="str">
        <f>IF(A151="","",SUM(IF(Y151&gt;1,1,Y151),IF(W151&gt;12,12,W151)*0.6)*(IF(S151&gt;1,0,S151))*'NO TOCAR'!$AB$4*(T151/100))</f>
        <v/>
      </c>
      <c r="AB151" s="178" t="str">
        <f>IF(Tabla75[[#This Row],[NIF]]="","",U:U+AA:AA)</f>
        <v/>
      </c>
      <c r="AC151" s="117"/>
      <c r="AD151" s="109" t="str">
        <f>IF(Tabla75[[#This Row],[NIF]]="","",ENTRADA!$P$19)</f>
        <v/>
      </c>
      <c r="AE151" s="109" t="str">
        <f>IF(Tabla75[[#This Row],[NIF]]="","",ENTRADA!$F$11)</f>
        <v/>
      </c>
      <c r="AF151" s="109" t="str">
        <f>IF(Tabla75[[#This Row],[NIF]]="","",ENTRADA!$F$9)</f>
        <v/>
      </c>
      <c r="AG151" s="108" t="str">
        <f>IF(Tabla75[[#This Row],[NIF]]="","",ENTRADA!$P$9)</f>
        <v/>
      </c>
    </row>
    <row r="152" spans="1:33" s="107" customFormat="1" ht="24.95" customHeight="1">
      <c r="A152" s="110"/>
      <c r="B152" s="108" t="str">
        <f>IF($A152="","",VLOOKUP($A152,Tabla7[[#All],[NIF]:[Columna1]],2,FALSE))</f>
        <v/>
      </c>
      <c r="C152" s="108" t="str">
        <f>IF($A152="","",VLOOKUP($A152,Tabla7[[#All],[NIF]:[Columna1]],3,FALSE))</f>
        <v/>
      </c>
      <c r="D152" s="109" t="str">
        <f>IF($A152="","",VLOOKUP($A152,Tabla7[[#All],[NIF]:[Columna1]],5,FALSE))</f>
        <v/>
      </c>
      <c r="E152" s="109" t="str">
        <f>IF($A152="","",VLOOKUP($A152,Tabla7[[#All],[NIF]:[Columna1]],8,FALSE))</f>
        <v/>
      </c>
      <c r="F152" s="109" t="str">
        <f>IF($A152="","",VLOOKUP($A152,Tabla7[[#All],[NIF]:[Columna1]],6,FALSE))</f>
        <v/>
      </c>
      <c r="G152" s="108" t="str">
        <f>IF($A152="","",VLOOKUP($A152,Tabla7[[#All],[NIF]:[Columna1]],7,FALSE))</f>
        <v/>
      </c>
      <c r="H152" s="109" t="str">
        <f>IF(Tabla75[[#This Row],[CAUSA VARIACIÓN]]="","","SI")</f>
        <v/>
      </c>
      <c r="I152" s="110"/>
      <c r="J152" s="120"/>
      <c r="K152" s="120"/>
      <c r="L152" s="115"/>
      <c r="M152" s="115"/>
      <c r="N152" s="115"/>
      <c r="O152" s="115"/>
      <c r="P152" s="157" t="str">
        <f t="shared" si="6"/>
        <v/>
      </c>
      <c r="Q1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2" s="121"/>
      <c r="S152" s="122"/>
      <c r="T152" s="109" t="str">
        <f t="shared" si="7"/>
        <v/>
      </c>
      <c r="U152" s="176" t="str">
        <f>IF(Tabla75[[#This Row],[NIF]]="","",(Q152*(IF(S152&gt;1,0,S152*0.1))*('NO TOCAR'!$AB$4)*(T152/10)))</f>
        <v/>
      </c>
      <c r="V152" s="114"/>
      <c r="W152" s="119"/>
      <c r="X152" s="123"/>
      <c r="Y152" s="119"/>
      <c r="Z152" s="114"/>
      <c r="AA152" s="176" t="str">
        <f>IF(A152="","",SUM(IF(Y152&gt;1,1,Y152),IF(W152&gt;12,12,W152)*0.6)*(IF(S152&gt;1,0,S152))*'NO TOCAR'!$AB$4*(T152/100))</f>
        <v/>
      </c>
      <c r="AB152" s="178" t="str">
        <f>IF(Tabla75[[#This Row],[NIF]]="","",U:U+AA:AA)</f>
        <v/>
      </c>
      <c r="AC152" s="117"/>
      <c r="AD152" s="109" t="str">
        <f>IF(Tabla75[[#This Row],[NIF]]="","",ENTRADA!$P$19)</f>
        <v/>
      </c>
      <c r="AE152" s="109" t="str">
        <f>IF(Tabla75[[#This Row],[NIF]]="","",ENTRADA!$F$11)</f>
        <v/>
      </c>
      <c r="AF152" s="109" t="str">
        <f>IF(Tabla75[[#This Row],[NIF]]="","",ENTRADA!$F$9)</f>
        <v/>
      </c>
      <c r="AG152" s="108" t="str">
        <f>IF(Tabla75[[#This Row],[NIF]]="","",ENTRADA!$P$9)</f>
        <v/>
      </c>
    </row>
    <row r="153" spans="1:33" s="107" customFormat="1" ht="24.95" customHeight="1">
      <c r="A153" s="110"/>
      <c r="B153" s="108" t="str">
        <f>IF($A153="","",VLOOKUP($A153,Tabla7[[#All],[NIF]:[Columna1]],2,FALSE))</f>
        <v/>
      </c>
      <c r="C153" s="108" t="str">
        <f>IF($A153="","",VLOOKUP($A153,Tabla7[[#All],[NIF]:[Columna1]],3,FALSE))</f>
        <v/>
      </c>
      <c r="D153" s="109" t="str">
        <f>IF($A153="","",VLOOKUP($A153,Tabla7[[#All],[NIF]:[Columna1]],5,FALSE))</f>
        <v/>
      </c>
      <c r="E153" s="109" t="str">
        <f>IF($A153="","",VLOOKUP($A153,Tabla7[[#All],[NIF]:[Columna1]],8,FALSE))</f>
        <v/>
      </c>
      <c r="F153" s="109" t="str">
        <f>IF($A153="","",VLOOKUP($A153,Tabla7[[#All],[NIF]:[Columna1]],6,FALSE))</f>
        <v/>
      </c>
      <c r="G153" s="108" t="str">
        <f>IF($A153="","",VLOOKUP($A153,Tabla7[[#All],[NIF]:[Columna1]],7,FALSE))</f>
        <v/>
      </c>
      <c r="H153" s="109" t="str">
        <f>IF(Tabla75[[#This Row],[CAUSA VARIACIÓN]]="","","SI")</f>
        <v/>
      </c>
      <c r="I153" s="110"/>
      <c r="J153" s="120"/>
      <c r="K153" s="120"/>
      <c r="L153" s="115"/>
      <c r="M153" s="115"/>
      <c r="N153" s="115"/>
      <c r="O153" s="115"/>
      <c r="P153" s="157" t="str">
        <f t="shared" si="6"/>
        <v/>
      </c>
      <c r="Q1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3" s="121"/>
      <c r="S153" s="122"/>
      <c r="T153" s="109" t="str">
        <f t="shared" si="7"/>
        <v/>
      </c>
      <c r="U153" s="176" t="str">
        <f>IF(Tabla75[[#This Row],[NIF]]="","",(Q153*(IF(S153&gt;1,0,S153*0.1))*('NO TOCAR'!$AB$4)*(T153/10)))</f>
        <v/>
      </c>
      <c r="V153" s="114"/>
      <c r="W153" s="119"/>
      <c r="X153" s="123"/>
      <c r="Y153" s="119"/>
      <c r="Z153" s="114"/>
      <c r="AA153" s="176" t="str">
        <f>IF(A153="","",SUM(IF(Y153&gt;1,1,Y153),IF(W153&gt;12,12,W153)*0.6)*(IF(S153&gt;1,0,S153))*'NO TOCAR'!$AB$4*(T153/100))</f>
        <v/>
      </c>
      <c r="AB153" s="178" t="str">
        <f>IF(Tabla75[[#This Row],[NIF]]="","",U:U+AA:AA)</f>
        <v/>
      </c>
      <c r="AC153" s="117"/>
      <c r="AD153" s="109" t="str">
        <f>IF(Tabla75[[#This Row],[NIF]]="","",ENTRADA!$P$19)</f>
        <v/>
      </c>
      <c r="AE153" s="109" t="str">
        <f>IF(Tabla75[[#This Row],[NIF]]="","",ENTRADA!$F$11)</f>
        <v/>
      </c>
      <c r="AF153" s="109" t="str">
        <f>IF(Tabla75[[#This Row],[NIF]]="","",ENTRADA!$F$9)</f>
        <v/>
      </c>
      <c r="AG153" s="108" t="str">
        <f>IF(Tabla75[[#This Row],[NIF]]="","",ENTRADA!$P$9)</f>
        <v/>
      </c>
    </row>
    <row r="154" spans="1:33" s="107" customFormat="1" ht="24.95" customHeight="1">
      <c r="A154" s="110"/>
      <c r="B154" s="108" t="str">
        <f>IF($A154="","",VLOOKUP($A154,Tabla7[[#All],[NIF]:[Columna1]],2,FALSE))</f>
        <v/>
      </c>
      <c r="C154" s="108" t="str">
        <f>IF($A154="","",VLOOKUP($A154,Tabla7[[#All],[NIF]:[Columna1]],3,FALSE))</f>
        <v/>
      </c>
      <c r="D154" s="109" t="str">
        <f>IF($A154="","",VLOOKUP($A154,Tabla7[[#All],[NIF]:[Columna1]],5,FALSE))</f>
        <v/>
      </c>
      <c r="E154" s="109" t="str">
        <f>IF($A154="","",VLOOKUP($A154,Tabla7[[#All],[NIF]:[Columna1]],8,FALSE))</f>
        <v/>
      </c>
      <c r="F154" s="109" t="str">
        <f>IF($A154="","",VLOOKUP($A154,Tabla7[[#All],[NIF]:[Columna1]],6,FALSE))</f>
        <v/>
      </c>
      <c r="G154" s="108" t="str">
        <f>IF($A154="","",VLOOKUP($A154,Tabla7[[#All],[NIF]:[Columna1]],7,FALSE))</f>
        <v/>
      </c>
      <c r="H154" s="109" t="str">
        <f>IF(Tabla75[[#This Row],[CAUSA VARIACIÓN]]="","","SI")</f>
        <v/>
      </c>
      <c r="I154" s="110"/>
      <c r="J154" s="120"/>
      <c r="K154" s="120"/>
      <c r="L154" s="115"/>
      <c r="M154" s="160"/>
      <c r="N154" s="115"/>
      <c r="O154" s="115"/>
      <c r="P154" s="157" t="str">
        <f t="shared" si="6"/>
        <v/>
      </c>
      <c r="Q1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4" s="121"/>
      <c r="S154" s="122"/>
      <c r="T154" s="109" t="str">
        <f t="shared" si="7"/>
        <v/>
      </c>
      <c r="U154" s="176" t="str">
        <f>IF(Tabla75[[#This Row],[NIF]]="","",(Q154*(IF(S154&gt;1,0,S154*0.1))*('NO TOCAR'!$AB$4)*(T154/10)))</f>
        <v/>
      </c>
      <c r="V154" s="114"/>
      <c r="W154" s="119"/>
      <c r="X154" s="123"/>
      <c r="Y154" s="119"/>
      <c r="Z154" s="114"/>
      <c r="AA154" s="176" t="str">
        <f>IF(A154="","",SUM(IF(Y154&gt;1,1,Y154),IF(W154&gt;12,12,W154)*0.6)*(IF(S154&gt;1,0,S154))*'NO TOCAR'!$AB$4*(T154/100))</f>
        <v/>
      </c>
      <c r="AB154" s="178" t="str">
        <f>IF(Tabla75[[#This Row],[NIF]]="","",U:U+AA:AA)</f>
        <v/>
      </c>
      <c r="AC154" s="117"/>
      <c r="AD154" s="109" t="str">
        <f>IF(Tabla75[[#This Row],[NIF]]="","",ENTRADA!$P$19)</f>
        <v/>
      </c>
      <c r="AE154" s="109" t="str">
        <f>IF(Tabla75[[#This Row],[NIF]]="","",ENTRADA!$F$11)</f>
        <v/>
      </c>
      <c r="AF154" s="109" t="str">
        <f>IF(Tabla75[[#This Row],[NIF]]="","",ENTRADA!$F$9)</f>
        <v/>
      </c>
      <c r="AG154" s="108" t="str">
        <f>IF(Tabla75[[#This Row],[NIF]]="","",ENTRADA!$P$9)</f>
        <v/>
      </c>
    </row>
    <row r="155" spans="1:33" s="107" customFormat="1" ht="24.95" customHeight="1">
      <c r="A155" s="110"/>
      <c r="B155" s="108" t="str">
        <f>IF($A155="","",VLOOKUP($A155,Tabla7[[#All],[NIF]:[Columna1]],2,FALSE))</f>
        <v/>
      </c>
      <c r="C155" s="108" t="str">
        <f>IF($A155="","",VLOOKUP($A155,Tabla7[[#All],[NIF]:[Columna1]],3,FALSE))</f>
        <v/>
      </c>
      <c r="D155" s="109" t="str">
        <f>IF($A155="","",VLOOKUP($A155,Tabla7[[#All],[NIF]:[Columna1]],5,FALSE))</f>
        <v/>
      </c>
      <c r="E155" s="109" t="str">
        <f>IF($A155="","",VLOOKUP($A155,Tabla7[[#All],[NIF]:[Columna1]],8,FALSE))</f>
        <v/>
      </c>
      <c r="F155" s="109" t="str">
        <f>IF($A155="","",VLOOKUP($A155,Tabla7[[#All],[NIF]:[Columna1]],6,FALSE))</f>
        <v/>
      </c>
      <c r="G155" s="108" t="str">
        <f>IF($A155="","",VLOOKUP($A155,Tabla7[[#All],[NIF]:[Columna1]],7,FALSE))</f>
        <v/>
      </c>
      <c r="H155" s="109" t="str">
        <f>IF(Tabla75[[#This Row],[CAUSA VARIACIÓN]]="","","SI")</f>
        <v/>
      </c>
      <c r="I155" s="110"/>
      <c r="J155" s="120"/>
      <c r="K155" s="120"/>
      <c r="L155" s="115"/>
      <c r="M155" s="115"/>
      <c r="N155" s="115"/>
      <c r="O155" s="115"/>
      <c r="P155" s="157" t="str">
        <f t="shared" si="6"/>
        <v/>
      </c>
      <c r="Q1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5" s="121"/>
      <c r="S155" s="122"/>
      <c r="T155" s="109" t="str">
        <f t="shared" si="7"/>
        <v/>
      </c>
      <c r="U155" s="176" t="str">
        <f>IF(Tabla75[[#This Row],[NIF]]="","",(Q155*(IF(S155&gt;1,0,S155*0.1))*('NO TOCAR'!$AB$4)*(T155/10)))</f>
        <v/>
      </c>
      <c r="V155" s="114"/>
      <c r="W155" s="119"/>
      <c r="X155" s="123"/>
      <c r="Y155" s="119"/>
      <c r="Z155" s="114"/>
      <c r="AA155" s="176" t="str">
        <f>IF(A155="","",SUM(IF(Y155&gt;1,1,Y155),IF(W155&gt;12,12,W155)*0.6)*(IF(S155&gt;1,0,S155))*'NO TOCAR'!$AB$4*(T155/100))</f>
        <v/>
      </c>
      <c r="AB155" s="178" t="str">
        <f>IF(Tabla75[[#This Row],[NIF]]="","",U:U+AA:AA)</f>
        <v/>
      </c>
      <c r="AC155" s="117"/>
      <c r="AD155" s="109" t="str">
        <f>IF(Tabla75[[#This Row],[NIF]]="","",ENTRADA!$P$19)</f>
        <v/>
      </c>
      <c r="AE155" s="109" t="str">
        <f>IF(Tabla75[[#This Row],[NIF]]="","",ENTRADA!$F$11)</f>
        <v/>
      </c>
      <c r="AF155" s="109" t="str">
        <f>IF(Tabla75[[#This Row],[NIF]]="","",ENTRADA!$F$9)</f>
        <v/>
      </c>
      <c r="AG155" s="108" t="str">
        <f>IF(Tabla75[[#This Row],[NIF]]="","",ENTRADA!$P$9)</f>
        <v/>
      </c>
    </row>
    <row r="156" spans="1:33" s="107" customFormat="1" ht="24.95" customHeight="1">
      <c r="A156" s="110"/>
      <c r="B156" s="108" t="str">
        <f>IF($A156="","",VLOOKUP($A156,Tabla7[[#All],[NIF]:[Columna1]],2,FALSE))</f>
        <v/>
      </c>
      <c r="C156" s="108" t="str">
        <f>IF($A156="","",VLOOKUP($A156,Tabla7[[#All],[NIF]:[Columna1]],3,FALSE))</f>
        <v/>
      </c>
      <c r="D156" s="109" t="str">
        <f>IF($A156="","",VLOOKUP($A156,Tabla7[[#All],[NIF]:[Columna1]],5,FALSE))</f>
        <v/>
      </c>
      <c r="E156" s="109" t="str">
        <f>IF($A156="","",VLOOKUP($A156,Tabla7[[#All],[NIF]:[Columna1]],8,FALSE))</f>
        <v/>
      </c>
      <c r="F156" s="109" t="str">
        <f>IF($A156="","",VLOOKUP($A156,Tabla7[[#All],[NIF]:[Columna1]],6,FALSE))</f>
        <v/>
      </c>
      <c r="G156" s="108" t="str">
        <f>IF($A156="","",VLOOKUP($A156,Tabla7[[#All],[NIF]:[Columna1]],7,FALSE))</f>
        <v/>
      </c>
      <c r="H156" s="109" t="str">
        <f>IF(Tabla75[[#This Row],[CAUSA VARIACIÓN]]="","","SI")</f>
        <v/>
      </c>
      <c r="I156" s="110"/>
      <c r="J156" s="120"/>
      <c r="K156" s="120"/>
      <c r="L156" s="115"/>
      <c r="M156" s="115"/>
      <c r="N156" s="115"/>
      <c r="O156" s="115"/>
      <c r="P156" s="157" t="str">
        <f t="shared" si="6"/>
        <v/>
      </c>
      <c r="Q1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6" s="121"/>
      <c r="S156" s="122"/>
      <c r="T156" s="109" t="str">
        <f t="shared" si="7"/>
        <v/>
      </c>
      <c r="U156" s="176" t="str">
        <f>IF(Tabla75[[#This Row],[NIF]]="","",(Q156*(IF(S156&gt;1,0,S156*0.1))*('NO TOCAR'!$AB$4)*(T156/10)))</f>
        <v/>
      </c>
      <c r="V156" s="114"/>
      <c r="W156" s="119"/>
      <c r="X156" s="123"/>
      <c r="Y156" s="119"/>
      <c r="Z156" s="114"/>
      <c r="AA156" s="176" t="str">
        <f>IF(A156="","",SUM(IF(Y156&gt;1,1,Y156),IF(W156&gt;12,12,W156)*0.6)*(IF(S156&gt;1,0,S156))*'NO TOCAR'!$AB$4*(T156/100))</f>
        <v/>
      </c>
      <c r="AB156" s="178" t="str">
        <f>IF(Tabla75[[#This Row],[NIF]]="","",U:U+AA:AA)</f>
        <v/>
      </c>
      <c r="AC156" s="117"/>
      <c r="AD156" s="109" t="str">
        <f>IF(Tabla75[[#This Row],[NIF]]="","",ENTRADA!$P$19)</f>
        <v/>
      </c>
      <c r="AE156" s="109" t="str">
        <f>IF(Tabla75[[#This Row],[NIF]]="","",ENTRADA!$F$11)</f>
        <v/>
      </c>
      <c r="AF156" s="109" t="str">
        <f>IF(Tabla75[[#This Row],[NIF]]="","",ENTRADA!$F$9)</f>
        <v/>
      </c>
      <c r="AG156" s="108" t="str">
        <f>IF(Tabla75[[#This Row],[NIF]]="","",ENTRADA!$P$9)</f>
        <v/>
      </c>
    </row>
    <row r="157" spans="1:33" s="107" customFormat="1" ht="24.95" customHeight="1">
      <c r="A157" s="110"/>
      <c r="B157" s="108" t="str">
        <f>IF($A157="","",VLOOKUP($A157,Tabla7[[#All],[NIF]:[Columna1]],2,FALSE))</f>
        <v/>
      </c>
      <c r="C157" s="108" t="str">
        <f>IF($A157="","",VLOOKUP($A157,Tabla7[[#All],[NIF]:[Columna1]],3,FALSE))</f>
        <v/>
      </c>
      <c r="D157" s="109" t="str">
        <f>IF($A157="","",VLOOKUP($A157,Tabla7[[#All],[NIF]:[Columna1]],5,FALSE))</f>
        <v/>
      </c>
      <c r="E157" s="109" t="str">
        <f>IF($A157="","",VLOOKUP($A157,Tabla7[[#All],[NIF]:[Columna1]],8,FALSE))</f>
        <v/>
      </c>
      <c r="F157" s="109" t="str">
        <f>IF($A157="","",VLOOKUP($A157,Tabla7[[#All],[NIF]:[Columna1]],6,FALSE))</f>
        <v/>
      </c>
      <c r="G157" s="108" t="str">
        <f>IF($A157="","",VLOOKUP($A157,Tabla7[[#All],[NIF]:[Columna1]],7,FALSE))</f>
        <v/>
      </c>
      <c r="H157" s="109" t="str">
        <f>IF(Tabla75[[#This Row],[CAUSA VARIACIÓN]]="","","SI")</f>
        <v/>
      </c>
      <c r="I157" s="110"/>
      <c r="J157" s="120"/>
      <c r="K157" s="120"/>
      <c r="L157" s="115"/>
      <c r="M157" s="115"/>
      <c r="N157" s="115"/>
      <c r="O157" s="115"/>
      <c r="P157" s="157" t="str">
        <f t="shared" si="6"/>
        <v/>
      </c>
      <c r="Q1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7" s="121"/>
      <c r="S157" s="122"/>
      <c r="T157" s="109" t="str">
        <f t="shared" si="7"/>
        <v/>
      </c>
      <c r="U157" s="176" t="str">
        <f>IF(Tabla75[[#This Row],[NIF]]="","",(Q157*(IF(S157&gt;1,0,S157*0.1))*('NO TOCAR'!$AB$4)*(T157/10)))</f>
        <v/>
      </c>
      <c r="V157" s="114"/>
      <c r="W157" s="119"/>
      <c r="X157" s="123"/>
      <c r="Y157" s="119"/>
      <c r="Z157" s="114"/>
      <c r="AA157" s="176" t="str">
        <f>IF(A157="","",SUM(IF(Y157&gt;1,1,Y157),IF(W157&gt;12,12,W157)*0.6)*(IF(S157&gt;1,0,S157))*'NO TOCAR'!$AB$4*(T157/100))</f>
        <v/>
      </c>
      <c r="AB157" s="178" t="str">
        <f>IF(Tabla75[[#This Row],[NIF]]="","",U:U+AA:AA)</f>
        <v/>
      </c>
      <c r="AC157" s="117"/>
      <c r="AD157" s="109" t="str">
        <f>IF(Tabla75[[#This Row],[NIF]]="","",ENTRADA!$P$19)</f>
        <v/>
      </c>
      <c r="AE157" s="109" t="str">
        <f>IF(Tabla75[[#This Row],[NIF]]="","",ENTRADA!$F$11)</f>
        <v/>
      </c>
      <c r="AF157" s="109" t="str">
        <f>IF(Tabla75[[#This Row],[NIF]]="","",ENTRADA!$F$9)</f>
        <v/>
      </c>
      <c r="AG157" s="108" t="str">
        <f>IF(Tabla75[[#This Row],[NIF]]="","",ENTRADA!$P$9)</f>
        <v/>
      </c>
    </row>
    <row r="158" spans="1:33" s="107" customFormat="1" ht="24.95" customHeight="1">
      <c r="A158" s="110"/>
      <c r="B158" s="108" t="str">
        <f>IF($A158="","",VLOOKUP($A158,Tabla7[[#All],[NIF]:[Columna1]],2,FALSE))</f>
        <v/>
      </c>
      <c r="C158" s="108" t="str">
        <f>IF($A158="","",VLOOKUP($A158,Tabla7[[#All],[NIF]:[Columna1]],3,FALSE))</f>
        <v/>
      </c>
      <c r="D158" s="109" t="str">
        <f>IF($A158="","",VLOOKUP($A158,Tabla7[[#All],[NIF]:[Columna1]],5,FALSE))</f>
        <v/>
      </c>
      <c r="E158" s="109" t="str">
        <f>IF($A158="","",VLOOKUP($A158,Tabla7[[#All],[NIF]:[Columna1]],8,FALSE))</f>
        <v/>
      </c>
      <c r="F158" s="109" t="str">
        <f>IF($A158="","",VLOOKUP($A158,Tabla7[[#All],[NIF]:[Columna1]],6,FALSE))</f>
        <v/>
      </c>
      <c r="G158" s="108" t="str">
        <f>IF($A158="","",VLOOKUP($A158,Tabla7[[#All],[NIF]:[Columna1]],7,FALSE))</f>
        <v/>
      </c>
      <c r="H158" s="109" t="str">
        <f>IF(Tabla75[[#This Row],[CAUSA VARIACIÓN]]="","","SI")</f>
        <v/>
      </c>
      <c r="I158" s="110"/>
      <c r="J158" s="120"/>
      <c r="K158" s="120"/>
      <c r="L158" s="115"/>
      <c r="M158" s="160"/>
      <c r="N158" s="115"/>
      <c r="O158" s="115"/>
      <c r="P158" s="157" t="str">
        <f t="shared" si="6"/>
        <v/>
      </c>
      <c r="Q1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8" s="121"/>
      <c r="S158" s="122"/>
      <c r="T158" s="109" t="str">
        <f t="shared" si="7"/>
        <v/>
      </c>
      <c r="U158" s="176" t="str">
        <f>IF(Tabla75[[#This Row],[NIF]]="","",(Q158*(IF(S158&gt;1,0,S158*0.1))*('NO TOCAR'!$AB$4)*(T158/10)))</f>
        <v/>
      </c>
      <c r="V158" s="114"/>
      <c r="W158" s="119"/>
      <c r="X158" s="123"/>
      <c r="Y158" s="119"/>
      <c r="Z158" s="114"/>
      <c r="AA158" s="176" t="str">
        <f>IF(A158="","",SUM(IF(Y158&gt;1,1,Y158),IF(W158&gt;12,12,W158)*0.6)*(IF(S158&gt;1,0,S158))*'NO TOCAR'!$AB$4*(T158/100))</f>
        <v/>
      </c>
      <c r="AB158" s="178" t="str">
        <f>IF(Tabla75[[#This Row],[NIF]]="","",U:U+AA:AA)</f>
        <v/>
      </c>
      <c r="AC158" s="117"/>
      <c r="AD158" s="109" t="str">
        <f>IF(Tabla75[[#This Row],[NIF]]="","",ENTRADA!$P$19)</f>
        <v/>
      </c>
      <c r="AE158" s="109" t="str">
        <f>IF(Tabla75[[#This Row],[NIF]]="","",ENTRADA!$F$11)</f>
        <v/>
      </c>
      <c r="AF158" s="109" t="str">
        <f>IF(Tabla75[[#This Row],[NIF]]="","",ENTRADA!$F$9)</f>
        <v/>
      </c>
      <c r="AG158" s="108" t="str">
        <f>IF(Tabla75[[#This Row],[NIF]]="","",ENTRADA!$P$9)</f>
        <v/>
      </c>
    </row>
    <row r="159" spans="1:33" s="107" customFormat="1" ht="24.95" customHeight="1">
      <c r="A159" s="110"/>
      <c r="B159" s="108" t="str">
        <f>IF($A159="","",VLOOKUP($A159,Tabla7[[#All],[NIF]:[Columna1]],2,FALSE))</f>
        <v/>
      </c>
      <c r="C159" s="108" t="str">
        <f>IF($A159="","",VLOOKUP($A159,Tabla7[[#All],[NIF]:[Columna1]],3,FALSE))</f>
        <v/>
      </c>
      <c r="D159" s="109" t="str">
        <f>IF($A159="","",VLOOKUP($A159,Tabla7[[#All],[NIF]:[Columna1]],5,FALSE))</f>
        <v/>
      </c>
      <c r="E159" s="109" t="str">
        <f>IF($A159="","",VLOOKUP($A159,Tabla7[[#All],[NIF]:[Columna1]],8,FALSE))</f>
        <v/>
      </c>
      <c r="F159" s="109" t="str">
        <f>IF($A159="","",VLOOKUP($A159,Tabla7[[#All],[NIF]:[Columna1]],6,FALSE))</f>
        <v/>
      </c>
      <c r="G159" s="108" t="str">
        <f>IF($A159="","",VLOOKUP($A159,Tabla7[[#All],[NIF]:[Columna1]],7,FALSE))</f>
        <v/>
      </c>
      <c r="H159" s="109" t="str">
        <f>IF(Tabla75[[#This Row],[CAUSA VARIACIÓN]]="","","SI")</f>
        <v/>
      </c>
      <c r="I159" s="110"/>
      <c r="J159" s="120"/>
      <c r="K159" s="120"/>
      <c r="L159" s="115"/>
      <c r="M159" s="115"/>
      <c r="N159" s="115"/>
      <c r="O159" s="115"/>
      <c r="P159" s="157" t="str">
        <f t="shared" si="6"/>
        <v/>
      </c>
      <c r="Q1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59" s="121"/>
      <c r="S159" s="122"/>
      <c r="T159" s="109" t="str">
        <f t="shared" si="7"/>
        <v/>
      </c>
      <c r="U159" s="176" t="str">
        <f>IF(Tabla75[[#This Row],[NIF]]="","",(Q159*(IF(S159&gt;1,0,S159*0.1))*('NO TOCAR'!$AB$4)*(T159/10)))</f>
        <v/>
      </c>
      <c r="V159" s="114"/>
      <c r="W159" s="119"/>
      <c r="X159" s="123"/>
      <c r="Y159" s="119"/>
      <c r="Z159" s="114"/>
      <c r="AA159" s="176" t="str">
        <f>IF(A159="","",SUM(IF(Y159&gt;1,1,Y159),IF(W159&gt;12,12,W159)*0.6)*(IF(S159&gt;1,0,S159))*'NO TOCAR'!$AB$4*(T159/100))</f>
        <v/>
      </c>
      <c r="AB159" s="178" t="str">
        <f>IF(Tabla75[[#This Row],[NIF]]="","",U:U+AA:AA)</f>
        <v/>
      </c>
      <c r="AC159" s="117"/>
      <c r="AD159" s="109" t="str">
        <f>IF(Tabla75[[#This Row],[NIF]]="","",ENTRADA!$P$19)</f>
        <v/>
      </c>
      <c r="AE159" s="109" t="str">
        <f>IF(Tabla75[[#This Row],[NIF]]="","",ENTRADA!$F$11)</f>
        <v/>
      </c>
      <c r="AF159" s="109" t="str">
        <f>IF(Tabla75[[#This Row],[NIF]]="","",ENTRADA!$F$9)</f>
        <v/>
      </c>
      <c r="AG159" s="108" t="str">
        <f>IF(Tabla75[[#This Row],[NIF]]="","",ENTRADA!$P$9)</f>
        <v/>
      </c>
    </row>
    <row r="160" spans="1:33" s="107" customFormat="1" ht="24.95" customHeight="1">
      <c r="A160" s="110"/>
      <c r="B160" s="108" t="str">
        <f>IF($A160="","",VLOOKUP($A160,Tabla7[[#All],[NIF]:[Columna1]],2,FALSE))</f>
        <v/>
      </c>
      <c r="C160" s="108" t="str">
        <f>IF($A160="","",VLOOKUP($A160,Tabla7[[#All],[NIF]:[Columna1]],3,FALSE))</f>
        <v/>
      </c>
      <c r="D160" s="109" t="str">
        <f>IF($A160="","",VLOOKUP($A160,Tabla7[[#All],[NIF]:[Columna1]],5,FALSE))</f>
        <v/>
      </c>
      <c r="E160" s="109" t="str">
        <f>IF($A160="","",VLOOKUP($A160,Tabla7[[#All],[NIF]:[Columna1]],8,FALSE))</f>
        <v/>
      </c>
      <c r="F160" s="109" t="str">
        <f>IF($A160="","",VLOOKUP($A160,Tabla7[[#All],[NIF]:[Columna1]],6,FALSE))</f>
        <v/>
      </c>
      <c r="G160" s="108" t="str">
        <f>IF($A160="","",VLOOKUP($A160,Tabla7[[#All],[NIF]:[Columna1]],7,FALSE))</f>
        <v/>
      </c>
      <c r="H160" s="109" t="str">
        <f>IF(Tabla75[[#This Row],[CAUSA VARIACIÓN]]="","","SI")</f>
        <v/>
      </c>
      <c r="I160" s="110"/>
      <c r="J160" s="120"/>
      <c r="K160" s="120"/>
      <c r="L160" s="115"/>
      <c r="M160" s="115"/>
      <c r="N160" s="115"/>
      <c r="O160" s="115"/>
      <c r="P160" s="157" t="str">
        <f t="shared" si="6"/>
        <v/>
      </c>
      <c r="Q1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0" s="121"/>
      <c r="S160" s="122"/>
      <c r="T160" s="109" t="str">
        <f t="shared" si="7"/>
        <v/>
      </c>
      <c r="U160" s="176" t="str">
        <f>IF(Tabla75[[#This Row],[NIF]]="","",(Q160*(IF(S160&gt;1,0,S160*0.1))*('NO TOCAR'!$AB$4)*(T160/10)))</f>
        <v/>
      </c>
      <c r="V160" s="114"/>
      <c r="W160" s="119"/>
      <c r="X160" s="123"/>
      <c r="Y160" s="119"/>
      <c r="Z160" s="114"/>
      <c r="AA160" s="176" t="str">
        <f>IF(A160="","",SUM(IF(Y160&gt;1,1,Y160),IF(W160&gt;12,12,W160)*0.6)*(IF(S160&gt;1,0,S160))*'NO TOCAR'!$AB$4*(T160/100))</f>
        <v/>
      </c>
      <c r="AB160" s="178" t="str">
        <f>IF(Tabla75[[#This Row],[NIF]]="","",U:U+AA:AA)</f>
        <v/>
      </c>
      <c r="AC160" s="117"/>
      <c r="AD160" s="109" t="str">
        <f>IF(Tabla75[[#This Row],[NIF]]="","",ENTRADA!$P$19)</f>
        <v/>
      </c>
      <c r="AE160" s="109" t="str">
        <f>IF(Tabla75[[#This Row],[NIF]]="","",ENTRADA!$F$11)</f>
        <v/>
      </c>
      <c r="AF160" s="109" t="str">
        <f>IF(Tabla75[[#This Row],[NIF]]="","",ENTRADA!$F$9)</f>
        <v/>
      </c>
      <c r="AG160" s="108" t="str">
        <f>IF(Tabla75[[#This Row],[NIF]]="","",ENTRADA!$P$9)</f>
        <v/>
      </c>
    </row>
    <row r="161" spans="1:33" s="107" customFormat="1" ht="24.95" customHeight="1">
      <c r="A161" s="110"/>
      <c r="B161" s="108" t="str">
        <f>IF($A161="","",VLOOKUP($A161,Tabla7[[#All],[NIF]:[Columna1]],2,FALSE))</f>
        <v/>
      </c>
      <c r="C161" s="108" t="str">
        <f>IF($A161="","",VLOOKUP($A161,Tabla7[[#All],[NIF]:[Columna1]],3,FALSE))</f>
        <v/>
      </c>
      <c r="D161" s="109" t="str">
        <f>IF($A161="","",VLOOKUP($A161,Tabla7[[#All],[NIF]:[Columna1]],5,FALSE))</f>
        <v/>
      </c>
      <c r="E161" s="109" t="str">
        <f>IF($A161="","",VLOOKUP($A161,Tabla7[[#All],[NIF]:[Columna1]],8,FALSE))</f>
        <v/>
      </c>
      <c r="F161" s="109" t="str">
        <f>IF($A161="","",VLOOKUP($A161,Tabla7[[#All],[NIF]:[Columna1]],6,FALSE))</f>
        <v/>
      </c>
      <c r="G161" s="108" t="str">
        <f>IF($A161="","",VLOOKUP($A161,Tabla7[[#All],[NIF]:[Columna1]],7,FALSE))</f>
        <v/>
      </c>
      <c r="H161" s="109" t="str">
        <f>IF(Tabla75[[#This Row],[CAUSA VARIACIÓN]]="","","SI")</f>
        <v/>
      </c>
      <c r="I161" s="110"/>
      <c r="J161" s="120"/>
      <c r="K161" s="120"/>
      <c r="L161" s="115"/>
      <c r="M161" s="115"/>
      <c r="N161" s="115"/>
      <c r="O161" s="115"/>
      <c r="P161" s="157" t="str">
        <f t="shared" si="6"/>
        <v/>
      </c>
      <c r="Q1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1" s="121"/>
      <c r="S161" s="122"/>
      <c r="T161" s="109" t="str">
        <f t="shared" si="7"/>
        <v/>
      </c>
      <c r="U161" s="176" t="str">
        <f>IF(Tabla75[[#This Row],[NIF]]="","",(Q161*(IF(S161&gt;1,0,S161*0.1))*('NO TOCAR'!$AB$4)*(T161/10)))</f>
        <v/>
      </c>
      <c r="V161" s="114"/>
      <c r="W161" s="119"/>
      <c r="X161" s="123"/>
      <c r="Y161" s="119"/>
      <c r="Z161" s="114"/>
      <c r="AA161" s="176" t="str">
        <f>IF(A161="","",SUM(IF(Y161&gt;1,1,Y161),IF(W161&gt;12,12,W161)*0.6)*(IF(S161&gt;1,0,S161))*'NO TOCAR'!$AB$4*(T161/100))</f>
        <v/>
      </c>
      <c r="AB161" s="178" t="str">
        <f>IF(Tabla75[[#This Row],[NIF]]="","",U:U+AA:AA)</f>
        <v/>
      </c>
      <c r="AC161" s="117"/>
      <c r="AD161" s="109" t="str">
        <f>IF(Tabla75[[#This Row],[NIF]]="","",ENTRADA!$P$19)</f>
        <v/>
      </c>
      <c r="AE161" s="109" t="str">
        <f>IF(Tabla75[[#This Row],[NIF]]="","",ENTRADA!$F$11)</f>
        <v/>
      </c>
      <c r="AF161" s="109" t="str">
        <f>IF(Tabla75[[#This Row],[NIF]]="","",ENTRADA!$F$9)</f>
        <v/>
      </c>
      <c r="AG161" s="108" t="str">
        <f>IF(Tabla75[[#This Row],[NIF]]="","",ENTRADA!$P$9)</f>
        <v/>
      </c>
    </row>
    <row r="162" spans="1:33" s="107" customFormat="1" ht="24.95" customHeight="1">
      <c r="A162" s="110"/>
      <c r="B162" s="108" t="str">
        <f>IF($A162="","",VLOOKUP($A162,Tabla7[[#All],[NIF]:[Columna1]],2,FALSE))</f>
        <v/>
      </c>
      <c r="C162" s="108" t="str">
        <f>IF($A162="","",VLOOKUP($A162,Tabla7[[#All],[NIF]:[Columna1]],3,FALSE))</f>
        <v/>
      </c>
      <c r="D162" s="109" t="str">
        <f>IF($A162="","",VLOOKUP($A162,Tabla7[[#All],[NIF]:[Columna1]],5,FALSE))</f>
        <v/>
      </c>
      <c r="E162" s="109" t="str">
        <f>IF($A162="","",VLOOKUP($A162,Tabla7[[#All],[NIF]:[Columna1]],8,FALSE))</f>
        <v/>
      </c>
      <c r="F162" s="109" t="str">
        <f>IF($A162="","",VLOOKUP($A162,Tabla7[[#All],[NIF]:[Columna1]],6,FALSE))</f>
        <v/>
      </c>
      <c r="G162" s="108" t="str">
        <f>IF($A162="","",VLOOKUP($A162,Tabla7[[#All],[NIF]:[Columna1]],7,FALSE))</f>
        <v/>
      </c>
      <c r="H162" s="109" t="str">
        <f>IF(Tabla75[[#This Row],[CAUSA VARIACIÓN]]="","","SI")</f>
        <v/>
      </c>
      <c r="I162" s="110"/>
      <c r="J162" s="120"/>
      <c r="K162" s="120"/>
      <c r="L162" s="115"/>
      <c r="M162" s="160"/>
      <c r="N162" s="115"/>
      <c r="O162" s="115"/>
      <c r="P162" s="157" t="str">
        <f t="shared" si="6"/>
        <v/>
      </c>
      <c r="Q1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2" s="121"/>
      <c r="S162" s="122"/>
      <c r="T162" s="109" t="str">
        <f t="shared" si="7"/>
        <v/>
      </c>
      <c r="U162" s="176" t="str">
        <f>IF(Tabla75[[#This Row],[NIF]]="","",(Q162*(IF(S162&gt;1,0,S162*0.1))*('NO TOCAR'!$AB$4)*(T162/10)))</f>
        <v/>
      </c>
      <c r="V162" s="114"/>
      <c r="W162" s="119"/>
      <c r="X162" s="123"/>
      <c r="Y162" s="119"/>
      <c r="Z162" s="114"/>
      <c r="AA162" s="176" t="str">
        <f>IF(A162="","",SUM(IF(Y162&gt;1,1,Y162),IF(W162&gt;12,12,W162)*0.6)*(IF(S162&gt;1,0,S162))*'NO TOCAR'!$AB$4*(T162/100))</f>
        <v/>
      </c>
      <c r="AB162" s="178" t="str">
        <f>IF(Tabla75[[#This Row],[NIF]]="","",U:U+AA:AA)</f>
        <v/>
      </c>
      <c r="AC162" s="117"/>
      <c r="AD162" s="109" t="str">
        <f>IF(Tabla75[[#This Row],[NIF]]="","",ENTRADA!$P$19)</f>
        <v/>
      </c>
      <c r="AE162" s="109" t="str">
        <f>IF(Tabla75[[#This Row],[NIF]]="","",ENTRADA!$F$11)</f>
        <v/>
      </c>
      <c r="AF162" s="109" t="str">
        <f>IF(Tabla75[[#This Row],[NIF]]="","",ENTRADA!$F$9)</f>
        <v/>
      </c>
      <c r="AG162" s="108" t="str">
        <f>IF(Tabla75[[#This Row],[NIF]]="","",ENTRADA!$P$9)</f>
        <v/>
      </c>
    </row>
    <row r="163" spans="1:33" s="107" customFormat="1" ht="24.95" customHeight="1">
      <c r="A163" s="110"/>
      <c r="B163" s="108" t="str">
        <f>IF($A163="","",VLOOKUP($A163,Tabla7[[#All],[NIF]:[Columna1]],2,FALSE))</f>
        <v/>
      </c>
      <c r="C163" s="108" t="str">
        <f>IF($A163="","",VLOOKUP($A163,Tabla7[[#All],[NIF]:[Columna1]],3,FALSE))</f>
        <v/>
      </c>
      <c r="D163" s="109" t="str">
        <f>IF($A163="","",VLOOKUP($A163,Tabla7[[#All],[NIF]:[Columna1]],5,FALSE))</f>
        <v/>
      </c>
      <c r="E163" s="109" t="str">
        <f>IF($A163="","",VLOOKUP($A163,Tabla7[[#All],[NIF]:[Columna1]],8,FALSE))</f>
        <v/>
      </c>
      <c r="F163" s="109" t="str">
        <f>IF($A163="","",VLOOKUP($A163,Tabla7[[#All],[NIF]:[Columna1]],6,FALSE))</f>
        <v/>
      </c>
      <c r="G163" s="108" t="str">
        <f>IF($A163="","",VLOOKUP($A163,Tabla7[[#All],[NIF]:[Columna1]],7,FALSE))</f>
        <v/>
      </c>
      <c r="H163" s="109" t="str">
        <f>IF(Tabla75[[#This Row],[CAUSA VARIACIÓN]]="","","SI")</f>
        <v/>
      </c>
      <c r="I163" s="110"/>
      <c r="J163" s="120"/>
      <c r="K163" s="120"/>
      <c r="L163" s="115"/>
      <c r="M163" s="115"/>
      <c r="N163" s="115"/>
      <c r="O163" s="115"/>
      <c r="P163" s="157" t="str">
        <f t="shared" si="6"/>
        <v/>
      </c>
      <c r="Q1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3" s="121"/>
      <c r="S163" s="122"/>
      <c r="T163" s="109" t="str">
        <f t="shared" si="7"/>
        <v/>
      </c>
      <c r="U163" s="176" t="str">
        <f>IF(Tabla75[[#This Row],[NIF]]="","",(Q163*(IF(S163&gt;1,0,S163*0.1))*('NO TOCAR'!$AB$4)*(T163/10)))</f>
        <v/>
      </c>
      <c r="V163" s="114"/>
      <c r="W163" s="119"/>
      <c r="X163" s="123"/>
      <c r="Y163" s="119"/>
      <c r="Z163" s="114"/>
      <c r="AA163" s="176" t="str">
        <f>IF(A163="","",SUM(IF(Y163&gt;1,1,Y163),IF(W163&gt;12,12,W163)*0.6)*(IF(S163&gt;1,0,S163))*'NO TOCAR'!$AB$4*(T163/100))</f>
        <v/>
      </c>
      <c r="AB163" s="178" t="str">
        <f>IF(Tabla75[[#This Row],[NIF]]="","",U:U+AA:AA)</f>
        <v/>
      </c>
      <c r="AC163" s="117"/>
      <c r="AD163" s="109" t="str">
        <f>IF(Tabla75[[#This Row],[NIF]]="","",ENTRADA!$P$19)</f>
        <v/>
      </c>
      <c r="AE163" s="109" t="str">
        <f>IF(Tabla75[[#This Row],[NIF]]="","",ENTRADA!$F$11)</f>
        <v/>
      </c>
      <c r="AF163" s="109" t="str">
        <f>IF(Tabla75[[#This Row],[NIF]]="","",ENTRADA!$F$9)</f>
        <v/>
      </c>
      <c r="AG163" s="108" t="str">
        <f>IF(Tabla75[[#This Row],[NIF]]="","",ENTRADA!$P$9)</f>
        <v/>
      </c>
    </row>
    <row r="164" spans="1:33" s="107" customFormat="1" ht="24.95" customHeight="1">
      <c r="A164" s="110"/>
      <c r="B164" s="108" t="str">
        <f>IF($A164="","",VLOOKUP($A164,Tabla7[[#All],[NIF]:[Columna1]],2,FALSE))</f>
        <v/>
      </c>
      <c r="C164" s="108" t="str">
        <f>IF($A164="","",VLOOKUP($A164,Tabla7[[#All],[NIF]:[Columna1]],3,FALSE))</f>
        <v/>
      </c>
      <c r="D164" s="109" t="str">
        <f>IF($A164="","",VLOOKUP($A164,Tabla7[[#All],[NIF]:[Columna1]],5,FALSE))</f>
        <v/>
      </c>
      <c r="E164" s="109" t="str">
        <f>IF($A164="","",VLOOKUP($A164,Tabla7[[#All],[NIF]:[Columna1]],8,FALSE))</f>
        <v/>
      </c>
      <c r="F164" s="109" t="str">
        <f>IF($A164="","",VLOOKUP($A164,Tabla7[[#All],[NIF]:[Columna1]],6,FALSE))</f>
        <v/>
      </c>
      <c r="G164" s="108" t="str">
        <f>IF($A164="","",VLOOKUP($A164,Tabla7[[#All],[NIF]:[Columna1]],7,FALSE))</f>
        <v/>
      </c>
      <c r="H164" s="109" t="str">
        <f>IF(Tabla75[[#This Row],[CAUSA VARIACIÓN]]="","","SI")</f>
        <v/>
      </c>
      <c r="I164" s="110"/>
      <c r="J164" s="120"/>
      <c r="K164" s="120"/>
      <c r="L164" s="115"/>
      <c r="M164" s="115"/>
      <c r="N164" s="115"/>
      <c r="O164" s="115"/>
      <c r="P164" s="157" t="str">
        <f t="shared" si="6"/>
        <v/>
      </c>
      <c r="Q1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4" s="121"/>
      <c r="S164" s="122"/>
      <c r="T164" s="109" t="str">
        <f t="shared" si="7"/>
        <v/>
      </c>
      <c r="U164" s="176" t="str">
        <f>IF(Tabla75[[#This Row],[NIF]]="","",(Q164*(IF(S164&gt;1,0,S164*0.1))*('NO TOCAR'!$AB$4)*(T164/10)))</f>
        <v/>
      </c>
      <c r="V164" s="114"/>
      <c r="W164" s="119"/>
      <c r="X164" s="123"/>
      <c r="Y164" s="119"/>
      <c r="Z164" s="114"/>
      <c r="AA164" s="176" t="str">
        <f>IF(A164="","",SUM(IF(Y164&gt;1,1,Y164),IF(W164&gt;12,12,W164)*0.6)*(IF(S164&gt;1,0,S164))*'NO TOCAR'!$AB$4*(T164/100))</f>
        <v/>
      </c>
      <c r="AB164" s="178" t="str">
        <f>IF(Tabla75[[#This Row],[NIF]]="","",U:U+AA:AA)</f>
        <v/>
      </c>
      <c r="AC164" s="117"/>
      <c r="AD164" s="109" t="str">
        <f>IF(Tabla75[[#This Row],[NIF]]="","",ENTRADA!$P$19)</f>
        <v/>
      </c>
      <c r="AE164" s="109" t="str">
        <f>IF(Tabla75[[#This Row],[NIF]]="","",ENTRADA!$F$11)</f>
        <v/>
      </c>
      <c r="AF164" s="109" t="str">
        <f>IF(Tabla75[[#This Row],[NIF]]="","",ENTRADA!$F$9)</f>
        <v/>
      </c>
      <c r="AG164" s="108" t="str">
        <f>IF(Tabla75[[#This Row],[NIF]]="","",ENTRADA!$P$9)</f>
        <v/>
      </c>
    </row>
    <row r="165" spans="1:33" s="107" customFormat="1" ht="24.95" customHeight="1">
      <c r="A165" s="110"/>
      <c r="B165" s="108" t="str">
        <f>IF($A165="","",VLOOKUP($A165,Tabla7[[#All],[NIF]:[Columna1]],2,FALSE))</f>
        <v/>
      </c>
      <c r="C165" s="108" t="str">
        <f>IF($A165="","",VLOOKUP($A165,Tabla7[[#All],[NIF]:[Columna1]],3,FALSE))</f>
        <v/>
      </c>
      <c r="D165" s="109" t="str">
        <f>IF($A165="","",VLOOKUP($A165,Tabla7[[#All],[NIF]:[Columna1]],5,FALSE))</f>
        <v/>
      </c>
      <c r="E165" s="109" t="str">
        <f>IF($A165="","",VLOOKUP($A165,Tabla7[[#All],[NIF]:[Columna1]],8,FALSE))</f>
        <v/>
      </c>
      <c r="F165" s="109" t="str">
        <f>IF($A165="","",VLOOKUP($A165,Tabla7[[#All],[NIF]:[Columna1]],6,FALSE))</f>
        <v/>
      </c>
      <c r="G165" s="108" t="str">
        <f>IF($A165="","",VLOOKUP($A165,Tabla7[[#All],[NIF]:[Columna1]],7,FALSE))</f>
        <v/>
      </c>
      <c r="H165" s="109" t="str">
        <f>IF(Tabla75[[#This Row],[CAUSA VARIACIÓN]]="","","SI")</f>
        <v/>
      </c>
      <c r="I165" s="110"/>
      <c r="J165" s="120"/>
      <c r="K165" s="120"/>
      <c r="L165" s="115"/>
      <c r="M165" s="115"/>
      <c r="N165" s="115"/>
      <c r="O165" s="115"/>
      <c r="P165" s="157" t="str">
        <f t="shared" si="6"/>
        <v/>
      </c>
      <c r="Q1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5" s="121"/>
      <c r="S165" s="122"/>
      <c r="T165" s="109" t="str">
        <f t="shared" si="7"/>
        <v/>
      </c>
      <c r="U165" s="176" t="str">
        <f>IF(Tabla75[[#This Row],[NIF]]="","",(Q165*(IF(S165&gt;1,0,S165*0.1))*('NO TOCAR'!$AB$4)*(T165/10)))</f>
        <v/>
      </c>
      <c r="V165" s="114"/>
      <c r="W165" s="119"/>
      <c r="X165" s="123"/>
      <c r="Y165" s="119"/>
      <c r="Z165" s="114"/>
      <c r="AA165" s="176" t="str">
        <f>IF(A165="","",SUM(IF(Y165&gt;1,1,Y165),IF(W165&gt;12,12,W165)*0.6)*(IF(S165&gt;1,0,S165))*'NO TOCAR'!$AB$4*(T165/100))</f>
        <v/>
      </c>
      <c r="AB165" s="178" t="str">
        <f>IF(Tabla75[[#This Row],[NIF]]="","",U:U+AA:AA)</f>
        <v/>
      </c>
      <c r="AC165" s="117"/>
      <c r="AD165" s="109" t="str">
        <f>IF(Tabla75[[#This Row],[NIF]]="","",ENTRADA!$P$19)</f>
        <v/>
      </c>
      <c r="AE165" s="109" t="str">
        <f>IF(Tabla75[[#This Row],[NIF]]="","",ENTRADA!$F$11)</f>
        <v/>
      </c>
      <c r="AF165" s="109" t="str">
        <f>IF(Tabla75[[#This Row],[NIF]]="","",ENTRADA!$F$9)</f>
        <v/>
      </c>
      <c r="AG165" s="108" t="str">
        <f>IF(Tabla75[[#This Row],[NIF]]="","",ENTRADA!$P$9)</f>
        <v/>
      </c>
    </row>
    <row r="166" spans="1:33" s="107" customFormat="1" ht="24.95" customHeight="1">
      <c r="A166" s="110"/>
      <c r="B166" s="108" t="str">
        <f>IF($A166="","",VLOOKUP($A166,Tabla7[[#All],[NIF]:[Columna1]],2,FALSE))</f>
        <v/>
      </c>
      <c r="C166" s="108" t="str">
        <f>IF($A166="","",VLOOKUP($A166,Tabla7[[#All],[NIF]:[Columna1]],3,FALSE))</f>
        <v/>
      </c>
      <c r="D166" s="109" t="str">
        <f>IF($A166="","",VLOOKUP($A166,Tabla7[[#All],[NIF]:[Columna1]],5,FALSE))</f>
        <v/>
      </c>
      <c r="E166" s="109" t="str">
        <f>IF($A166="","",VLOOKUP($A166,Tabla7[[#All],[NIF]:[Columna1]],8,FALSE))</f>
        <v/>
      </c>
      <c r="F166" s="109" t="str">
        <f>IF($A166="","",VLOOKUP($A166,Tabla7[[#All],[NIF]:[Columna1]],6,FALSE))</f>
        <v/>
      </c>
      <c r="G166" s="108" t="str">
        <f>IF($A166="","",VLOOKUP($A166,Tabla7[[#All],[NIF]:[Columna1]],7,FALSE))</f>
        <v/>
      </c>
      <c r="H166" s="109" t="str">
        <f>IF(Tabla75[[#This Row],[CAUSA VARIACIÓN]]="","","SI")</f>
        <v/>
      </c>
      <c r="I166" s="110"/>
      <c r="J166" s="120"/>
      <c r="K166" s="120"/>
      <c r="L166" s="115"/>
      <c r="M166" s="160"/>
      <c r="N166" s="115"/>
      <c r="O166" s="115"/>
      <c r="P166" s="157" t="str">
        <f t="shared" si="6"/>
        <v/>
      </c>
      <c r="Q1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6" s="121"/>
      <c r="S166" s="122"/>
      <c r="T166" s="109" t="str">
        <f t="shared" si="7"/>
        <v/>
      </c>
      <c r="U166" s="176" t="str">
        <f>IF(Tabla75[[#This Row],[NIF]]="","",(Q166*(IF(S166&gt;1,0,S166*0.1))*('NO TOCAR'!$AB$4)*(T166/10)))</f>
        <v/>
      </c>
      <c r="V166" s="114"/>
      <c r="W166" s="119"/>
      <c r="X166" s="123"/>
      <c r="Y166" s="119"/>
      <c r="Z166" s="114"/>
      <c r="AA166" s="176" t="str">
        <f>IF(A166="","",SUM(IF(Y166&gt;1,1,Y166),IF(W166&gt;12,12,W166)*0.6)*(IF(S166&gt;1,0,S166))*'NO TOCAR'!$AB$4*(T166/100))</f>
        <v/>
      </c>
      <c r="AB166" s="178" t="str">
        <f>IF(Tabla75[[#This Row],[NIF]]="","",U:U+AA:AA)</f>
        <v/>
      </c>
      <c r="AC166" s="117"/>
      <c r="AD166" s="109" t="str">
        <f>IF(Tabla75[[#This Row],[NIF]]="","",ENTRADA!$P$19)</f>
        <v/>
      </c>
      <c r="AE166" s="109" t="str">
        <f>IF(Tabla75[[#This Row],[NIF]]="","",ENTRADA!$F$11)</f>
        <v/>
      </c>
      <c r="AF166" s="109" t="str">
        <f>IF(Tabla75[[#This Row],[NIF]]="","",ENTRADA!$F$9)</f>
        <v/>
      </c>
      <c r="AG166" s="108" t="str">
        <f>IF(Tabla75[[#This Row],[NIF]]="","",ENTRADA!$P$9)</f>
        <v/>
      </c>
    </row>
    <row r="167" spans="1:33" s="107" customFormat="1" ht="24.95" customHeight="1">
      <c r="A167" s="110"/>
      <c r="B167" s="108" t="str">
        <f>IF($A167="","",VLOOKUP($A167,Tabla7[[#All],[NIF]:[Columna1]],2,FALSE))</f>
        <v/>
      </c>
      <c r="C167" s="108" t="str">
        <f>IF($A167="","",VLOOKUP($A167,Tabla7[[#All],[NIF]:[Columna1]],3,FALSE))</f>
        <v/>
      </c>
      <c r="D167" s="109" t="str">
        <f>IF($A167="","",VLOOKUP($A167,Tabla7[[#All],[NIF]:[Columna1]],5,FALSE))</f>
        <v/>
      </c>
      <c r="E167" s="109" t="str">
        <f>IF($A167="","",VLOOKUP($A167,Tabla7[[#All],[NIF]:[Columna1]],8,FALSE))</f>
        <v/>
      </c>
      <c r="F167" s="109" t="str">
        <f>IF($A167="","",VLOOKUP($A167,Tabla7[[#All],[NIF]:[Columna1]],6,FALSE))</f>
        <v/>
      </c>
      <c r="G167" s="108" t="str">
        <f>IF($A167="","",VLOOKUP($A167,Tabla7[[#All],[NIF]:[Columna1]],7,FALSE))</f>
        <v/>
      </c>
      <c r="H167" s="109" t="str">
        <f>IF(Tabla75[[#This Row],[CAUSA VARIACIÓN]]="","","SI")</f>
        <v/>
      </c>
      <c r="I167" s="110"/>
      <c r="J167" s="120"/>
      <c r="K167" s="120"/>
      <c r="L167" s="115"/>
      <c r="M167" s="115"/>
      <c r="N167" s="115"/>
      <c r="O167" s="115"/>
      <c r="P167" s="157" t="str">
        <f t="shared" si="6"/>
        <v/>
      </c>
      <c r="Q1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7" s="121"/>
      <c r="S167" s="122"/>
      <c r="T167" s="109" t="str">
        <f t="shared" si="7"/>
        <v/>
      </c>
      <c r="U167" s="176" t="str">
        <f>IF(Tabla75[[#This Row],[NIF]]="","",(Q167*(IF(S167&gt;1,0,S167*0.1))*('NO TOCAR'!$AB$4)*(T167/10)))</f>
        <v/>
      </c>
      <c r="V167" s="114"/>
      <c r="W167" s="119"/>
      <c r="X167" s="123"/>
      <c r="Y167" s="119"/>
      <c r="Z167" s="114"/>
      <c r="AA167" s="176" t="str">
        <f>IF(A167="","",SUM(IF(Y167&gt;1,1,Y167),IF(W167&gt;12,12,W167)*0.6)*(IF(S167&gt;1,0,S167))*'NO TOCAR'!$AB$4*(T167/100))</f>
        <v/>
      </c>
      <c r="AB167" s="178" t="str">
        <f>IF(Tabla75[[#This Row],[NIF]]="","",U:U+AA:AA)</f>
        <v/>
      </c>
      <c r="AC167" s="117"/>
      <c r="AD167" s="109" t="str">
        <f>IF(Tabla75[[#This Row],[NIF]]="","",ENTRADA!$P$19)</f>
        <v/>
      </c>
      <c r="AE167" s="109" t="str">
        <f>IF(Tabla75[[#This Row],[NIF]]="","",ENTRADA!$F$11)</f>
        <v/>
      </c>
      <c r="AF167" s="109" t="str">
        <f>IF(Tabla75[[#This Row],[NIF]]="","",ENTRADA!$F$9)</f>
        <v/>
      </c>
      <c r="AG167" s="108" t="str">
        <f>IF(Tabla75[[#This Row],[NIF]]="","",ENTRADA!$P$9)</f>
        <v/>
      </c>
    </row>
    <row r="168" spans="1:33" s="107" customFormat="1" ht="24.95" customHeight="1">
      <c r="A168" s="110"/>
      <c r="B168" s="108" t="str">
        <f>IF($A168="","",VLOOKUP($A168,Tabla7[[#All],[NIF]:[Columna1]],2,FALSE))</f>
        <v/>
      </c>
      <c r="C168" s="108" t="str">
        <f>IF($A168="","",VLOOKUP($A168,Tabla7[[#All],[NIF]:[Columna1]],3,FALSE))</f>
        <v/>
      </c>
      <c r="D168" s="109" t="str">
        <f>IF($A168="","",VLOOKUP($A168,Tabla7[[#All],[NIF]:[Columna1]],5,FALSE))</f>
        <v/>
      </c>
      <c r="E168" s="109" t="str">
        <f>IF($A168="","",VLOOKUP($A168,Tabla7[[#All],[NIF]:[Columna1]],8,FALSE))</f>
        <v/>
      </c>
      <c r="F168" s="109" t="str">
        <f>IF($A168="","",VLOOKUP($A168,Tabla7[[#All],[NIF]:[Columna1]],6,FALSE))</f>
        <v/>
      </c>
      <c r="G168" s="108" t="str">
        <f>IF($A168="","",VLOOKUP($A168,Tabla7[[#All],[NIF]:[Columna1]],7,FALSE))</f>
        <v/>
      </c>
      <c r="H168" s="109" t="str">
        <f>IF(Tabla75[[#This Row],[CAUSA VARIACIÓN]]="","","SI")</f>
        <v/>
      </c>
      <c r="I168" s="110"/>
      <c r="J168" s="120"/>
      <c r="K168" s="120"/>
      <c r="L168" s="115"/>
      <c r="M168" s="115"/>
      <c r="N168" s="115"/>
      <c r="O168" s="115"/>
      <c r="P168" s="157" t="str">
        <f t="shared" si="6"/>
        <v/>
      </c>
      <c r="Q1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8" s="121"/>
      <c r="S168" s="122"/>
      <c r="T168" s="109" t="str">
        <f t="shared" si="7"/>
        <v/>
      </c>
      <c r="U168" s="176" t="str">
        <f>IF(Tabla75[[#This Row],[NIF]]="","",(Q168*(IF(S168&gt;1,0,S168*0.1))*('NO TOCAR'!$AB$4)*(T168/10)))</f>
        <v/>
      </c>
      <c r="V168" s="114"/>
      <c r="W168" s="119"/>
      <c r="X168" s="123"/>
      <c r="Y168" s="119"/>
      <c r="Z168" s="114"/>
      <c r="AA168" s="176" t="str">
        <f>IF(A168="","",SUM(IF(Y168&gt;1,1,Y168),IF(W168&gt;12,12,W168)*0.6)*(IF(S168&gt;1,0,S168))*'NO TOCAR'!$AB$4*(T168/100))</f>
        <v/>
      </c>
      <c r="AB168" s="178" t="str">
        <f>IF(Tabla75[[#This Row],[NIF]]="","",U:U+AA:AA)</f>
        <v/>
      </c>
      <c r="AC168" s="117"/>
      <c r="AD168" s="109" t="str">
        <f>IF(Tabla75[[#This Row],[NIF]]="","",ENTRADA!$P$19)</f>
        <v/>
      </c>
      <c r="AE168" s="109" t="str">
        <f>IF(Tabla75[[#This Row],[NIF]]="","",ENTRADA!$F$11)</f>
        <v/>
      </c>
      <c r="AF168" s="109" t="str">
        <f>IF(Tabla75[[#This Row],[NIF]]="","",ENTRADA!$F$9)</f>
        <v/>
      </c>
      <c r="AG168" s="108" t="str">
        <f>IF(Tabla75[[#This Row],[NIF]]="","",ENTRADA!$P$9)</f>
        <v/>
      </c>
    </row>
    <row r="169" spans="1:33" s="107" customFormat="1" ht="24.95" customHeight="1">
      <c r="A169" s="110"/>
      <c r="B169" s="108" t="str">
        <f>IF($A169="","",VLOOKUP($A169,Tabla7[[#All],[NIF]:[Columna1]],2,FALSE))</f>
        <v/>
      </c>
      <c r="C169" s="108" t="str">
        <f>IF($A169="","",VLOOKUP($A169,Tabla7[[#All],[NIF]:[Columna1]],3,FALSE))</f>
        <v/>
      </c>
      <c r="D169" s="109" t="str">
        <f>IF($A169="","",VLOOKUP($A169,Tabla7[[#All],[NIF]:[Columna1]],5,FALSE))</f>
        <v/>
      </c>
      <c r="E169" s="109" t="str">
        <f>IF($A169="","",VLOOKUP($A169,Tabla7[[#All],[NIF]:[Columna1]],8,FALSE))</f>
        <v/>
      </c>
      <c r="F169" s="109" t="str">
        <f>IF($A169="","",VLOOKUP($A169,Tabla7[[#All],[NIF]:[Columna1]],6,FALSE))</f>
        <v/>
      </c>
      <c r="G169" s="108" t="str">
        <f>IF($A169="","",VLOOKUP($A169,Tabla7[[#All],[NIF]:[Columna1]],7,FALSE))</f>
        <v/>
      </c>
      <c r="H169" s="109" t="str">
        <f>IF(Tabla75[[#This Row],[CAUSA VARIACIÓN]]="","","SI")</f>
        <v/>
      </c>
      <c r="I169" s="110"/>
      <c r="J169" s="120"/>
      <c r="K169" s="120"/>
      <c r="L169" s="115"/>
      <c r="M169" s="115"/>
      <c r="N169" s="115"/>
      <c r="O169" s="115"/>
      <c r="P169" s="157" t="str">
        <f t="shared" si="6"/>
        <v/>
      </c>
      <c r="Q1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69" s="121"/>
      <c r="S169" s="122"/>
      <c r="T169" s="109" t="str">
        <f t="shared" si="7"/>
        <v/>
      </c>
      <c r="U169" s="176" t="str">
        <f>IF(Tabla75[[#This Row],[NIF]]="","",(Q169*(IF(S169&gt;1,0,S169*0.1))*('NO TOCAR'!$AB$4)*(T169/10)))</f>
        <v/>
      </c>
      <c r="V169" s="114"/>
      <c r="W169" s="119"/>
      <c r="X169" s="123"/>
      <c r="Y169" s="119"/>
      <c r="Z169" s="114"/>
      <c r="AA169" s="176" t="str">
        <f>IF(A169="","",SUM(IF(Y169&gt;1,1,Y169),IF(W169&gt;12,12,W169)*0.6)*(IF(S169&gt;1,0,S169))*'NO TOCAR'!$AB$4*(T169/100))</f>
        <v/>
      </c>
      <c r="AB169" s="178" t="str">
        <f>IF(Tabla75[[#This Row],[NIF]]="","",U:U+AA:AA)</f>
        <v/>
      </c>
      <c r="AC169" s="117"/>
      <c r="AD169" s="109" t="str">
        <f>IF(Tabla75[[#This Row],[NIF]]="","",ENTRADA!$P$19)</f>
        <v/>
      </c>
      <c r="AE169" s="109" t="str">
        <f>IF(Tabla75[[#This Row],[NIF]]="","",ENTRADA!$F$11)</f>
        <v/>
      </c>
      <c r="AF169" s="109" t="str">
        <f>IF(Tabla75[[#This Row],[NIF]]="","",ENTRADA!$F$9)</f>
        <v/>
      </c>
      <c r="AG169" s="108" t="str">
        <f>IF(Tabla75[[#This Row],[NIF]]="","",ENTRADA!$P$9)</f>
        <v/>
      </c>
    </row>
    <row r="170" spans="1:33" s="107" customFormat="1" ht="24.95" customHeight="1">
      <c r="A170" s="110"/>
      <c r="B170" s="108" t="str">
        <f>IF($A170="","",VLOOKUP($A170,Tabla7[[#All],[NIF]:[Columna1]],2,FALSE))</f>
        <v/>
      </c>
      <c r="C170" s="108" t="str">
        <f>IF($A170="","",VLOOKUP($A170,Tabla7[[#All],[NIF]:[Columna1]],3,FALSE))</f>
        <v/>
      </c>
      <c r="D170" s="109" t="str">
        <f>IF($A170="","",VLOOKUP($A170,Tabla7[[#All],[NIF]:[Columna1]],5,FALSE))</f>
        <v/>
      </c>
      <c r="E170" s="109" t="str">
        <f>IF($A170="","",VLOOKUP($A170,Tabla7[[#All],[NIF]:[Columna1]],8,FALSE))</f>
        <v/>
      </c>
      <c r="F170" s="109" t="str">
        <f>IF($A170="","",VLOOKUP($A170,Tabla7[[#All],[NIF]:[Columna1]],6,FALSE))</f>
        <v/>
      </c>
      <c r="G170" s="108" t="str">
        <f>IF($A170="","",VLOOKUP($A170,Tabla7[[#All],[NIF]:[Columna1]],7,FALSE))</f>
        <v/>
      </c>
      <c r="H170" s="109" t="str">
        <f>IF(Tabla75[[#This Row],[CAUSA VARIACIÓN]]="","","SI")</f>
        <v/>
      </c>
      <c r="I170" s="110"/>
      <c r="J170" s="120"/>
      <c r="K170" s="120"/>
      <c r="L170" s="115"/>
      <c r="M170" s="160"/>
      <c r="N170" s="115"/>
      <c r="O170" s="115"/>
      <c r="P170" s="157" t="str">
        <f t="shared" si="6"/>
        <v/>
      </c>
      <c r="Q1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0" s="121"/>
      <c r="S170" s="122"/>
      <c r="T170" s="109" t="str">
        <f t="shared" si="7"/>
        <v/>
      </c>
      <c r="U170" s="176" t="str">
        <f>IF(Tabla75[[#This Row],[NIF]]="","",(Q170*(IF(S170&gt;1,0,S170*0.1))*('NO TOCAR'!$AB$4)*(T170/10)))</f>
        <v/>
      </c>
      <c r="V170" s="114"/>
      <c r="W170" s="119"/>
      <c r="X170" s="123"/>
      <c r="Y170" s="119"/>
      <c r="Z170" s="114"/>
      <c r="AA170" s="176" t="str">
        <f>IF(A170="","",SUM(IF(Y170&gt;1,1,Y170),IF(W170&gt;12,12,W170)*0.6)*(IF(S170&gt;1,0,S170))*'NO TOCAR'!$AB$4*(T170/100))</f>
        <v/>
      </c>
      <c r="AB170" s="178" t="str">
        <f>IF(Tabla75[[#This Row],[NIF]]="","",U:U+AA:AA)</f>
        <v/>
      </c>
      <c r="AC170" s="117"/>
      <c r="AD170" s="109" t="str">
        <f>IF(Tabla75[[#This Row],[NIF]]="","",ENTRADA!$P$19)</f>
        <v/>
      </c>
      <c r="AE170" s="109" t="str">
        <f>IF(Tabla75[[#This Row],[NIF]]="","",ENTRADA!$F$11)</f>
        <v/>
      </c>
      <c r="AF170" s="109" t="str">
        <f>IF(Tabla75[[#This Row],[NIF]]="","",ENTRADA!$F$9)</f>
        <v/>
      </c>
      <c r="AG170" s="108" t="str">
        <f>IF(Tabla75[[#This Row],[NIF]]="","",ENTRADA!$P$9)</f>
        <v/>
      </c>
    </row>
    <row r="171" spans="1:33" s="107" customFormat="1" ht="24.95" customHeight="1">
      <c r="A171" s="110"/>
      <c r="B171" s="108" t="str">
        <f>IF($A171="","",VLOOKUP($A171,Tabla7[[#All],[NIF]:[Columna1]],2,FALSE))</f>
        <v/>
      </c>
      <c r="C171" s="108" t="str">
        <f>IF($A171="","",VLOOKUP($A171,Tabla7[[#All],[NIF]:[Columna1]],3,FALSE))</f>
        <v/>
      </c>
      <c r="D171" s="109" t="str">
        <f>IF($A171="","",VLOOKUP($A171,Tabla7[[#All],[NIF]:[Columna1]],5,FALSE))</f>
        <v/>
      </c>
      <c r="E171" s="109" t="str">
        <f>IF($A171="","",VLOOKUP($A171,Tabla7[[#All],[NIF]:[Columna1]],8,FALSE))</f>
        <v/>
      </c>
      <c r="F171" s="109" t="str">
        <f>IF($A171="","",VLOOKUP($A171,Tabla7[[#All],[NIF]:[Columna1]],6,FALSE))</f>
        <v/>
      </c>
      <c r="G171" s="108" t="str">
        <f>IF($A171="","",VLOOKUP($A171,Tabla7[[#All],[NIF]:[Columna1]],7,FALSE))</f>
        <v/>
      </c>
      <c r="H171" s="109" t="str">
        <f>IF(Tabla75[[#This Row],[CAUSA VARIACIÓN]]="","","SI")</f>
        <v/>
      </c>
      <c r="I171" s="110"/>
      <c r="J171" s="120"/>
      <c r="K171" s="120"/>
      <c r="L171" s="115"/>
      <c r="M171" s="115"/>
      <c r="N171" s="115"/>
      <c r="O171" s="115"/>
      <c r="P171" s="157" t="str">
        <f t="shared" si="6"/>
        <v/>
      </c>
      <c r="Q1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1" s="121"/>
      <c r="S171" s="122"/>
      <c r="T171" s="109" t="str">
        <f t="shared" si="7"/>
        <v/>
      </c>
      <c r="U171" s="176" t="str">
        <f>IF(Tabla75[[#This Row],[NIF]]="","",(Q171*(IF(S171&gt;1,0,S171*0.1))*('NO TOCAR'!$AB$4)*(T171/10)))</f>
        <v/>
      </c>
      <c r="V171" s="114"/>
      <c r="W171" s="119"/>
      <c r="X171" s="123"/>
      <c r="Y171" s="119"/>
      <c r="Z171" s="114"/>
      <c r="AA171" s="176" t="str">
        <f>IF(A171="","",SUM(IF(Y171&gt;1,1,Y171),IF(W171&gt;12,12,W171)*0.6)*(IF(S171&gt;1,0,S171))*'NO TOCAR'!$AB$4*(T171/100))</f>
        <v/>
      </c>
      <c r="AB171" s="178" t="str">
        <f>IF(Tabla75[[#This Row],[NIF]]="","",U:U+AA:AA)</f>
        <v/>
      </c>
      <c r="AC171" s="117"/>
      <c r="AD171" s="109" t="str">
        <f>IF(Tabla75[[#This Row],[NIF]]="","",ENTRADA!$P$19)</f>
        <v/>
      </c>
      <c r="AE171" s="109" t="str">
        <f>IF(Tabla75[[#This Row],[NIF]]="","",ENTRADA!$F$11)</f>
        <v/>
      </c>
      <c r="AF171" s="109" t="str">
        <f>IF(Tabla75[[#This Row],[NIF]]="","",ENTRADA!$F$9)</f>
        <v/>
      </c>
      <c r="AG171" s="108" t="str">
        <f>IF(Tabla75[[#This Row],[NIF]]="","",ENTRADA!$P$9)</f>
        <v/>
      </c>
    </row>
    <row r="172" spans="1:33" s="107" customFormat="1" ht="24.95" customHeight="1">
      <c r="A172" s="110"/>
      <c r="B172" s="108" t="str">
        <f>IF($A172="","",VLOOKUP($A172,Tabla7[[#All],[NIF]:[Columna1]],2,FALSE))</f>
        <v/>
      </c>
      <c r="C172" s="108" t="str">
        <f>IF($A172="","",VLOOKUP($A172,Tabla7[[#All],[NIF]:[Columna1]],3,FALSE))</f>
        <v/>
      </c>
      <c r="D172" s="109" t="str">
        <f>IF($A172="","",VLOOKUP($A172,Tabla7[[#All],[NIF]:[Columna1]],5,FALSE))</f>
        <v/>
      </c>
      <c r="E172" s="109" t="str">
        <f>IF($A172="","",VLOOKUP($A172,Tabla7[[#All],[NIF]:[Columna1]],8,FALSE))</f>
        <v/>
      </c>
      <c r="F172" s="109" t="str">
        <f>IF($A172="","",VLOOKUP($A172,Tabla7[[#All],[NIF]:[Columna1]],6,FALSE))</f>
        <v/>
      </c>
      <c r="G172" s="108" t="str">
        <f>IF($A172="","",VLOOKUP($A172,Tabla7[[#All],[NIF]:[Columna1]],7,FALSE))</f>
        <v/>
      </c>
      <c r="H172" s="109" t="str">
        <f>IF(Tabla75[[#This Row],[CAUSA VARIACIÓN]]="","","SI")</f>
        <v/>
      </c>
      <c r="I172" s="110"/>
      <c r="J172" s="120"/>
      <c r="K172" s="120"/>
      <c r="L172" s="115"/>
      <c r="M172" s="115"/>
      <c r="N172" s="115"/>
      <c r="O172" s="115"/>
      <c r="P172" s="157" t="str">
        <f t="shared" si="6"/>
        <v/>
      </c>
      <c r="Q1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2" s="121"/>
      <c r="S172" s="122"/>
      <c r="T172" s="109" t="str">
        <f t="shared" si="7"/>
        <v/>
      </c>
      <c r="U172" s="176" t="str">
        <f>IF(Tabla75[[#This Row],[NIF]]="","",(Q172*(IF(S172&gt;1,0,S172*0.1))*('NO TOCAR'!$AB$4)*(T172/10)))</f>
        <v/>
      </c>
      <c r="V172" s="114"/>
      <c r="W172" s="119"/>
      <c r="X172" s="123"/>
      <c r="Y172" s="119"/>
      <c r="Z172" s="114"/>
      <c r="AA172" s="176" t="str">
        <f>IF(A172="","",SUM(IF(Y172&gt;1,1,Y172),IF(W172&gt;12,12,W172)*0.6)*(IF(S172&gt;1,0,S172))*'NO TOCAR'!$AB$4*(T172/100))</f>
        <v/>
      </c>
      <c r="AB172" s="178" t="str">
        <f>IF(Tabla75[[#This Row],[NIF]]="","",U:U+AA:AA)</f>
        <v/>
      </c>
      <c r="AC172" s="117"/>
      <c r="AD172" s="109" t="str">
        <f>IF(Tabla75[[#This Row],[NIF]]="","",ENTRADA!$P$19)</f>
        <v/>
      </c>
      <c r="AE172" s="109" t="str">
        <f>IF(Tabla75[[#This Row],[NIF]]="","",ENTRADA!$F$11)</f>
        <v/>
      </c>
      <c r="AF172" s="109" t="str">
        <f>IF(Tabla75[[#This Row],[NIF]]="","",ENTRADA!$F$9)</f>
        <v/>
      </c>
      <c r="AG172" s="108" t="str">
        <f>IF(Tabla75[[#This Row],[NIF]]="","",ENTRADA!$P$9)</f>
        <v/>
      </c>
    </row>
    <row r="173" spans="1:33" s="107" customFormat="1" ht="24.95" customHeight="1">
      <c r="A173" s="110"/>
      <c r="B173" s="108" t="str">
        <f>IF($A173="","",VLOOKUP($A173,Tabla7[[#All],[NIF]:[Columna1]],2,FALSE))</f>
        <v/>
      </c>
      <c r="C173" s="108" t="str">
        <f>IF($A173="","",VLOOKUP($A173,Tabla7[[#All],[NIF]:[Columna1]],3,FALSE))</f>
        <v/>
      </c>
      <c r="D173" s="109" t="str">
        <f>IF($A173="","",VLOOKUP($A173,Tabla7[[#All],[NIF]:[Columna1]],5,FALSE))</f>
        <v/>
      </c>
      <c r="E173" s="109" t="str">
        <f>IF($A173="","",VLOOKUP($A173,Tabla7[[#All],[NIF]:[Columna1]],8,FALSE))</f>
        <v/>
      </c>
      <c r="F173" s="109" t="str">
        <f>IF($A173="","",VLOOKUP($A173,Tabla7[[#All],[NIF]:[Columna1]],6,FALSE))</f>
        <v/>
      </c>
      <c r="G173" s="108" t="str">
        <f>IF($A173="","",VLOOKUP($A173,Tabla7[[#All],[NIF]:[Columna1]],7,FALSE))</f>
        <v/>
      </c>
      <c r="H173" s="109" t="str">
        <f>IF(Tabla75[[#This Row],[CAUSA VARIACIÓN]]="","","SI")</f>
        <v/>
      </c>
      <c r="I173" s="110"/>
      <c r="J173" s="120"/>
      <c r="K173" s="120"/>
      <c r="L173" s="115"/>
      <c r="M173" s="115"/>
      <c r="N173" s="115"/>
      <c r="O173" s="115"/>
      <c r="P173" s="157" t="str">
        <f t="shared" si="6"/>
        <v/>
      </c>
      <c r="Q1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3" s="121"/>
      <c r="S173" s="122"/>
      <c r="T173" s="109" t="str">
        <f t="shared" si="7"/>
        <v/>
      </c>
      <c r="U173" s="176" t="str">
        <f>IF(Tabla75[[#This Row],[NIF]]="","",(Q173*(IF(S173&gt;1,0,S173*0.1))*('NO TOCAR'!$AB$4)*(T173/10)))</f>
        <v/>
      </c>
      <c r="V173" s="114"/>
      <c r="W173" s="119"/>
      <c r="X173" s="123"/>
      <c r="Y173" s="119"/>
      <c r="Z173" s="114"/>
      <c r="AA173" s="176" t="str">
        <f>IF(A173="","",SUM(IF(Y173&gt;1,1,Y173),IF(W173&gt;12,12,W173)*0.6)*(IF(S173&gt;1,0,S173))*'NO TOCAR'!$AB$4*(T173/100))</f>
        <v/>
      </c>
      <c r="AB173" s="178" t="str">
        <f>IF(Tabla75[[#This Row],[NIF]]="","",U:U+AA:AA)</f>
        <v/>
      </c>
      <c r="AC173" s="117"/>
      <c r="AD173" s="109" t="str">
        <f>IF(Tabla75[[#This Row],[NIF]]="","",ENTRADA!$P$19)</f>
        <v/>
      </c>
      <c r="AE173" s="109" t="str">
        <f>IF(Tabla75[[#This Row],[NIF]]="","",ENTRADA!$F$11)</f>
        <v/>
      </c>
      <c r="AF173" s="109" t="str">
        <f>IF(Tabla75[[#This Row],[NIF]]="","",ENTRADA!$F$9)</f>
        <v/>
      </c>
      <c r="AG173" s="108" t="str">
        <f>IF(Tabla75[[#This Row],[NIF]]="","",ENTRADA!$P$9)</f>
        <v/>
      </c>
    </row>
    <row r="174" spans="1:33" s="107" customFormat="1" ht="24.95" customHeight="1">
      <c r="A174" s="110"/>
      <c r="B174" s="108" t="str">
        <f>IF($A174="","",VLOOKUP($A174,Tabla7[[#All],[NIF]:[Columna1]],2,FALSE))</f>
        <v/>
      </c>
      <c r="C174" s="108" t="str">
        <f>IF($A174="","",VLOOKUP($A174,Tabla7[[#All],[NIF]:[Columna1]],3,FALSE))</f>
        <v/>
      </c>
      <c r="D174" s="109" t="str">
        <f>IF($A174="","",VLOOKUP($A174,Tabla7[[#All],[NIF]:[Columna1]],5,FALSE))</f>
        <v/>
      </c>
      <c r="E174" s="109" t="str">
        <f>IF($A174="","",VLOOKUP($A174,Tabla7[[#All],[NIF]:[Columna1]],8,FALSE))</f>
        <v/>
      </c>
      <c r="F174" s="109" t="str">
        <f>IF($A174="","",VLOOKUP($A174,Tabla7[[#All],[NIF]:[Columna1]],6,FALSE))</f>
        <v/>
      </c>
      <c r="G174" s="108" t="str">
        <f>IF($A174="","",VLOOKUP($A174,Tabla7[[#All],[NIF]:[Columna1]],7,FALSE))</f>
        <v/>
      </c>
      <c r="H174" s="109" t="str">
        <f>IF(Tabla75[[#This Row],[CAUSA VARIACIÓN]]="","","SI")</f>
        <v/>
      </c>
      <c r="I174" s="110"/>
      <c r="J174" s="120"/>
      <c r="K174" s="120"/>
      <c r="L174" s="115"/>
      <c r="M174" s="160"/>
      <c r="N174" s="115"/>
      <c r="O174" s="115"/>
      <c r="P174" s="157" t="str">
        <f t="shared" si="6"/>
        <v/>
      </c>
      <c r="Q1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4" s="121"/>
      <c r="S174" s="122"/>
      <c r="T174" s="109" t="str">
        <f t="shared" si="7"/>
        <v/>
      </c>
      <c r="U174" s="176" t="str">
        <f>IF(Tabla75[[#This Row],[NIF]]="","",(Q174*(IF(S174&gt;1,0,S174*0.1))*('NO TOCAR'!$AB$4)*(T174/10)))</f>
        <v/>
      </c>
      <c r="V174" s="114"/>
      <c r="W174" s="119"/>
      <c r="X174" s="123"/>
      <c r="Y174" s="119"/>
      <c r="Z174" s="114"/>
      <c r="AA174" s="176" t="str">
        <f>IF(A174="","",SUM(IF(Y174&gt;1,1,Y174),IF(W174&gt;12,12,W174)*0.6)*(IF(S174&gt;1,0,S174))*'NO TOCAR'!$AB$4*(T174/100))</f>
        <v/>
      </c>
      <c r="AB174" s="178" t="str">
        <f>IF(Tabla75[[#This Row],[NIF]]="","",U:U+AA:AA)</f>
        <v/>
      </c>
      <c r="AC174" s="117"/>
      <c r="AD174" s="109" t="str">
        <f>IF(Tabla75[[#This Row],[NIF]]="","",ENTRADA!$P$19)</f>
        <v/>
      </c>
      <c r="AE174" s="109" t="str">
        <f>IF(Tabla75[[#This Row],[NIF]]="","",ENTRADA!$F$11)</f>
        <v/>
      </c>
      <c r="AF174" s="109" t="str">
        <f>IF(Tabla75[[#This Row],[NIF]]="","",ENTRADA!$F$9)</f>
        <v/>
      </c>
      <c r="AG174" s="108" t="str">
        <f>IF(Tabla75[[#This Row],[NIF]]="","",ENTRADA!$P$9)</f>
        <v/>
      </c>
    </row>
    <row r="175" spans="1:33" s="107" customFormat="1" ht="24.95" customHeight="1">
      <c r="A175" s="110"/>
      <c r="B175" s="108" t="str">
        <f>IF($A175="","",VLOOKUP($A175,Tabla7[[#All],[NIF]:[Columna1]],2,FALSE))</f>
        <v/>
      </c>
      <c r="C175" s="108" t="str">
        <f>IF($A175="","",VLOOKUP($A175,Tabla7[[#All],[NIF]:[Columna1]],3,FALSE))</f>
        <v/>
      </c>
      <c r="D175" s="109" t="str">
        <f>IF($A175="","",VLOOKUP($A175,Tabla7[[#All],[NIF]:[Columna1]],5,FALSE))</f>
        <v/>
      </c>
      <c r="E175" s="109" t="str">
        <f>IF($A175="","",VLOOKUP($A175,Tabla7[[#All],[NIF]:[Columna1]],8,FALSE))</f>
        <v/>
      </c>
      <c r="F175" s="109" t="str">
        <f>IF($A175="","",VLOOKUP($A175,Tabla7[[#All],[NIF]:[Columna1]],6,FALSE))</f>
        <v/>
      </c>
      <c r="G175" s="108" t="str">
        <f>IF($A175="","",VLOOKUP($A175,Tabla7[[#All],[NIF]:[Columna1]],7,FALSE))</f>
        <v/>
      </c>
      <c r="H175" s="109" t="str">
        <f>IF(Tabla75[[#This Row],[CAUSA VARIACIÓN]]="","","SI")</f>
        <v/>
      </c>
      <c r="I175" s="110"/>
      <c r="J175" s="120"/>
      <c r="K175" s="120"/>
      <c r="L175" s="115"/>
      <c r="M175" s="115"/>
      <c r="N175" s="115"/>
      <c r="O175" s="115"/>
      <c r="P175" s="157" t="str">
        <f t="shared" si="6"/>
        <v/>
      </c>
      <c r="Q1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5" s="121"/>
      <c r="S175" s="122"/>
      <c r="T175" s="109" t="str">
        <f t="shared" si="7"/>
        <v/>
      </c>
      <c r="U175" s="176" t="str">
        <f>IF(Tabla75[[#This Row],[NIF]]="","",(Q175*(IF(S175&gt;1,0,S175*0.1))*('NO TOCAR'!$AB$4)*(T175/10)))</f>
        <v/>
      </c>
      <c r="V175" s="114"/>
      <c r="W175" s="119"/>
      <c r="X175" s="123"/>
      <c r="Y175" s="119"/>
      <c r="Z175" s="114"/>
      <c r="AA175" s="176" t="str">
        <f>IF(A175="","",SUM(IF(Y175&gt;1,1,Y175),IF(W175&gt;12,12,W175)*0.6)*(IF(S175&gt;1,0,S175))*'NO TOCAR'!$AB$4*(T175/100))</f>
        <v/>
      </c>
      <c r="AB175" s="178" t="str">
        <f>IF(Tabla75[[#This Row],[NIF]]="","",U:U+AA:AA)</f>
        <v/>
      </c>
      <c r="AC175" s="117"/>
      <c r="AD175" s="109" t="str">
        <f>IF(Tabla75[[#This Row],[NIF]]="","",ENTRADA!$P$19)</f>
        <v/>
      </c>
      <c r="AE175" s="109" t="str">
        <f>IF(Tabla75[[#This Row],[NIF]]="","",ENTRADA!$F$11)</f>
        <v/>
      </c>
      <c r="AF175" s="109" t="str">
        <f>IF(Tabla75[[#This Row],[NIF]]="","",ENTRADA!$F$9)</f>
        <v/>
      </c>
      <c r="AG175" s="108" t="str">
        <f>IF(Tabla75[[#This Row],[NIF]]="","",ENTRADA!$P$9)</f>
        <v/>
      </c>
    </row>
    <row r="176" spans="1:33" s="107" customFormat="1" ht="24.95" customHeight="1">
      <c r="A176" s="110"/>
      <c r="B176" s="108" t="str">
        <f>IF($A176="","",VLOOKUP($A176,Tabla7[[#All],[NIF]:[Columna1]],2,FALSE))</f>
        <v/>
      </c>
      <c r="C176" s="108" t="str">
        <f>IF($A176="","",VLOOKUP($A176,Tabla7[[#All],[NIF]:[Columna1]],3,FALSE))</f>
        <v/>
      </c>
      <c r="D176" s="109" t="str">
        <f>IF($A176="","",VLOOKUP($A176,Tabla7[[#All],[NIF]:[Columna1]],5,FALSE))</f>
        <v/>
      </c>
      <c r="E176" s="109" t="str">
        <f>IF($A176="","",VLOOKUP($A176,Tabla7[[#All],[NIF]:[Columna1]],8,FALSE))</f>
        <v/>
      </c>
      <c r="F176" s="109" t="str">
        <f>IF($A176="","",VLOOKUP($A176,Tabla7[[#All],[NIF]:[Columna1]],6,FALSE))</f>
        <v/>
      </c>
      <c r="G176" s="108" t="str">
        <f>IF($A176="","",VLOOKUP($A176,Tabla7[[#All],[NIF]:[Columna1]],7,FALSE))</f>
        <v/>
      </c>
      <c r="H176" s="109" t="str">
        <f>IF(Tabla75[[#This Row],[CAUSA VARIACIÓN]]="","","SI")</f>
        <v/>
      </c>
      <c r="I176" s="110"/>
      <c r="J176" s="120"/>
      <c r="K176" s="120"/>
      <c r="L176" s="115"/>
      <c r="M176" s="115"/>
      <c r="N176" s="115"/>
      <c r="O176" s="115"/>
      <c r="P176" s="157" t="str">
        <f t="shared" si="6"/>
        <v/>
      </c>
      <c r="Q1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6" s="121"/>
      <c r="S176" s="122"/>
      <c r="T176" s="109" t="str">
        <f t="shared" si="7"/>
        <v/>
      </c>
      <c r="U176" s="176" t="str">
        <f>IF(Tabla75[[#This Row],[NIF]]="","",(Q176*(IF(S176&gt;1,0,S176*0.1))*('NO TOCAR'!$AB$4)*(T176/10)))</f>
        <v/>
      </c>
      <c r="V176" s="114"/>
      <c r="W176" s="119"/>
      <c r="X176" s="123"/>
      <c r="Y176" s="119"/>
      <c r="Z176" s="114"/>
      <c r="AA176" s="176" t="str">
        <f>IF(A176="","",SUM(IF(Y176&gt;1,1,Y176),IF(W176&gt;12,12,W176)*0.6)*(IF(S176&gt;1,0,S176))*'NO TOCAR'!$AB$4*(T176/100))</f>
        <v/>
      </c>
      <c r="AB176" s="178" t="str">
        <f>IF(Tabla75[[#This Row],[NIF]]="","",U:U+AA:AA)</f>
        <v/>
      </c>
      <c r="AC176" s="117"/>
      <c r="AD176" s="109" t="str">
        <f>IF(Tabla75[[#This Row],[NIF]]="","",ENTRADA!$P$19)</f>
        <v/>
      </c>
      <c r="AE176" s="109" t="str">
        <f>IF(Tabla75[[#This Row],[NIF]]="","",ENTRADA!$F$11)</f>
        <v/>
      </c>
      <c r="AF176" s="109" t="str">
        <f>IF(Tabla75[[#This Row],[NIF]]="","",ENTRADA!$F$9)</f>
        <v/>
      </c>
      <c r="AG176" s="108" t="str">
        <f>IF(Tabla75[[#This Row],[NIF]]="","",ENTRADA!$P$9)</f>
        <v/>
      </c>
    </row>
    <row r="177" spans="1:33" s="107" customFormat="1" ht="24.95" customHeight="1">
      <c r="A177" s="110"/>
      <c r="B177" s="108" t="str">
        <f>IF($A177="","",VLOOKUP($A177,Tabla7[[#All],[NIF]:[Columna1]],2,FALSE))</f>
        <v/>
      </c>
      <c r="C177" s="108" t="str">
        <f>IF($A177="","",VLOOKUP($A177,Tabla7[[#All],[NIF]:[Columna1]],3,FALSE))</f>
        <v/>
      </c>
      <c r="D177" s="109" t="str">
        <f>IF($A177="","",VLOOKUP($A177,Tabla7[[#All],[NIF]:[Columna1]],5,FALSE))</f>
        <v/>
      </c>
      <c r="E177" s="109" t="str">
        <f>IF($A177="","",VLOOKUP($A177,Tabla7[[#All],[NIF]:[Columna1]],8,FALSE))</f>
        <v/>
      </c>
      <c r="F177" s="109" t="str">
        <f>IF($A177="","",VLOOKUP($A177,Tabla7[[#All],[NIF]:[Columna1]],6,FALSE))</f>
        <v/>
      </c>
      <c r="G177" s="108" t="str">
        <f>IF($A177="","",VLOOKUP($A177,Tabla7[[#All],[NIF]:[Columna1]],7,FALSE))</f>
        <v/>
      </c>
      <c r="H177" s="109" t="str">
        <f>IF(Tabla75[[#This Row],[CAUSA VARIACIÓN]]="","","SI")</f>
        <v/>
      </c>
      <c r="I177" s="110"/>
      <c r="J177" s="120"/>
      <c r="K177" s="120"/>
      <c r="L177" s="115"/>
      <c r="M177" s="115"/>
      <c r="N177" s="115"/>
      <c r="O177" s="115"/>
      <c r="P177" s="157" t="str">
        <f t="shared" si="6"/>
        <v/>
      </c>
      <c r="Q1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7" s="121"/>
      <c r="S177" s="122"/>
      <c r="T177" s="109" t="str">
        <f t="shared" si="7"/>
        <v/>
      </c>
      <c r="U177" s="176" t="str">
        <f>IF(Tabla75[[#This Row],[NIF]]="","",(Q177*(IF(S177&gt;1,0,S177*0.1))*('NO TOCAR'!$AB$4)*(T177/10)))</f>
        <v/>
      </c>
      <c r="V177" s="114"/>
      <c r="W177" s="119"/>
      <c r="X177" s="123"/>
      <c r="Y177" s="119"/>
      <c r="Z177" s="114"/>
      <c r="AA177" s="176" t="str">
        <f>IF(A177="","",SUM(IF(Y177&gt;1,1,Y177),IF(W177&gt;12,12,W177)*0.6)*(IF(S177&gt;1,0,S177))*'NO TOCAR'!$AB$4*(T177/100))</f>
        <v/>
      </c>
      <c r="AB177" s="178" t="str">
        <f>IF(Tabla75[[#This Row],[NIF]]="","",U:U+AA:AA)</f>
        <v/>
      </c>
      <c r="AC177" s="117"/>
      <c r="AD177" s="109" t="str">
        <f>IF(Tabla75[[#This Row],[NIF]]="","",ENTRADA!$P$19)</f>
        <v/>
      </c>
      <c r="AE177" s="109" t="str">
        <f>IF(Tabla75[[#This Row],[NIF]]="","",ENTRADA!$F$11)</f>
        <v/>
      </c>
      <c r="AF177" s="109" t="str">
        <f>IF(Tabla75[[#This Row],[NIF]]="","",ENTRADA!$F$9)</f>
        <v/>
      </c>
      <c r="AG177" s="108" t="str">
        <f>IF(Tabla75[[#This Row],[NIF]]="","",ENTRADA!$P$9)</f>
        <v/>
      </c>
    </row>
    <row r="178" spans="1:33" s="107" customFormat="1" ht="24.95" customHeight="1">
      <c r="A178" s="110"/>
      <c r="B178" s="108" t="str">
        <f>IF($A178="","",VLOOKUP($A178,Tabla7[[#All],[NIF]:[Columna1]],2,FALSE))</f>
        <v/>
      </c>
      <c r="C178" s="108" t="str">
        <f>IF($A178="","",VLOOKUP($A178,Tabla7[[#All],[NIF]:[Columna1]],3,FALSE))</f>
        <v/>
      </c>
      <c r="D178" s="109" t="str">
        <f>IF($A178="","",VLOOKUP($A178,Tabla7[[#All],[NIF]:[Columna1]],5,FALSE))</f>
        <v/>
      </c>
      <c r="E178" s="109" t="str">
        <f>IF($A178="","",VLOOKUP($A178,Tabla7[[#All],[NIF]:[Columna1]],8,FALSE))</f>
        <v/>
      </c>
      <c r="F178" s="109" t="str">
        <f>IF($A178="","",VLOOKUP($A178,Tabla7[[#All],[NIF]:[Columna1]],6,FALSE))</f>
        <v/>
      </c>
      <c r="G178" s="108" t="str">
        <f>IF($A178="","",VLOOKUP($A178,Tabla7[[#All],[NIF]:[Columna1]],7,FALSE))</f>
        <v/>
      </c>
      <c r="H178" s="109" t="str">
        <f>IF(Tabla75[[#This Row],[CAUSA VARIACIÓN]]="","","SI")</f>
        <v/>
      </c>
      <c r="I178" s="110"/>
      <c r="J178" s="120"/>
      <c r="K178" s="120"/>
      <c r="L178" s="115"/>
      <c r="M178" s="160"/>
      <c r="N178" s="115"/>
      <c r="O178" s="115"/>
      <c r="P178" s="157" t="str">
        <f t="shared" si="6"/>
        <v/>
      </c>
      <c r="Q1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8" s="121"/>
      <c r="S178" s="122"/>
      <c r="T178" s="109" t="str">
        <f t="shared" si="7"/>
        <v/>
      </c>
      <c r="U178" s="176" t="str">
        <f>IF(Tabla75[[#This Row],[NIF]]="","",(Q178*(IF(S178&gt;1,0,S178*0.1))*('NO TOCAR'!$AB$4)*(T178/10)))</f>
        <v/>
      </c>
      <c r="V178" s="114"/>
      <c r="W178" s="119"/>
      <c r="X178" s="123"/>
      <c r="Y178" s="119"/>
      <c r="Z178" s="114"/>
      <c r="AA178" s="176" t="str">
        <f>IF(A178="","",SUM(IF(Y178&gt;1,1,Y178),IF(W178&gt;12,12,W178)*0.6)*(IF(S178&gt;1,0,S178))*'NO TOCAR'!$AB$4*(T178/100))</f>
        <v/>
      </c>
      <c r="AB178" s="178" t="str">
        <f>IF(Tabla75[[#This Row],[NIF]]="","",U:U+AA:AA)</f>
        <v/>
      </c>
      <c r="AC178" s="117"/>
      <c r="AD178" s="109" t="str">
        <f>IF(Tabla75[[#This Row],[NIF]]="","",ENTRADA!$P$19)</f>
        <v/>
      </c>
      <c r="AE178" s="109" t="str">
        <f>IF(Tabla75[[#This Row],[NIF]]="","",ENTRADA!$F$11)</f>
        <v/>
      </c>
      <c r="AF178" s="109" t="str">
        <f>IF(Tabla75[[#This Row],[NIF]]="","",ENTRADA!$F$9)</f>
        <v/>
      </c>
      <c r="AG178" s="108" t="str">
        <f>IF(Tabla75[[#This Row],[NIF]]="","",ENTRADA!$P$9)</f>
        <v/>
      </c>
    </row>
    <row r="179" spans="1:33" s="107" customFormat="1" ht="24.95" customHeight="1">
      <c r="A179" s="110"/>
      <c r="B179" s="108" t="str">
        <f>IF($A179="","",VLOOKUP($A179,Tabla7[[#All],[NIF]:[Columna1]],2,FALSE))</f>
        <v/>
      </c>
      <c r="C179" s="108" t="str">
        <f>IF($A179="","",VLOOKUP($A179,Tabla7[[#All],[NIF]:[Columna1]],3,FALSE))</f>
        <v/>
      </c>
      <c r="D179" s="109" t="str">
        <f>IF($A179="","",VLOOKUP($A179,Tabla7[[#All],[NIF]:[Columna1]],5,FALSE))</f>
        <v/>
      </c>
      <c r="E179" s="109" t="str">
        <f>IF($A179="","",VLOOKUP($A179,Tabla7[[#All],[NIF]:[Columna1]],8,FALSE))</f>
        <v/>
      </c>
      <c r="F179" s="109" t="str">
        <f>IF($A179="","",VLOOKUP($A179,Tabla7[[#All],[NIF]:[Columna1]],6,FALSE))</f>
        <v/>
      </c>
      <c r="G179" s="108" t="str">
        <f>IF($A179="","",VLOOKUP($A179,Tabla7[[#All],[NIF]:[Columna1]],7,FALSE))</f>
        <v/>
      </c>
      <c r="H179" s="109" t="str">
        <f>IF(Tabla75[[#This Row],[CAUSA VARIACIÓN]]="","","SI")</f>
        <v/>
      </c>
      <c r="I179" s="110"/>
      <c r="J179" s="120"/>
      <c r="K179" s="120"/>
      <c r="L179" s="115"/>
      <c r="M179" s="115"/>
      <c r="N179" s="115"/>
      <c r="O179" s="115"/>
      <c r="P179" s="157" t="str">
        <f t="shared" si="6"/>
        <v/>
      </c>
      <c r="Q1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79" s="121"/>
      <c r="S179" s="122"/>
      <c r="T179" s="109" t="str">
        <f t="shared" si="7"/>
        <v/>
      </c>
      <c r="U179" s="176" t="str">
        <f>IF(Tabla75[[#This Row],[NIF]]="","",(Q179*(IF(S179&gt;1,0,S179*0.1))*('NO TOCAR'!$AB$4)*(T179/10)))</f>
        <v/>
      </c>
      <c r="V179" s="114"/>
      <c r="W179" s="119"/>
      <c r="X179" s="123"/>
      <c r="Y179" s="119"/>
      <c r="Z179" s="114"/>
      <c r="AA179" s="176" t="str">
        <f>IF(A179="","",SUM(IF(Y179&gt;1,1,Y179),IF(W179&gt;12,12,W179)*0.6)*(IF(S179&gt;1,0,S179))*'NO TOCAR'!$AB$4*(T179/100))</f>
        <v/>
      </c>
      <c r="AB179" s="178" t="str">
        <f>IF(Tabla75[[#This Row],[NIF]]="","",U:U+AA:AA)</f>
        <v/>
      </c>
      <c r="AC179" s="117"/>
      <c r="AD179" s="109" t="str">
        <f>IF(Tabla75[[#This Row],[NIF]]="","",ENTRADA!$P$19)</f>
        <v/>
      </c>
      <c r="AE179" s="109" t="str">
        <f>IF(Tabla75[[#This Row],[NIF]]="","",ENTRADA!$F$11)</f>
        <v/>
      </c>
      <c r="AF179" s="109" t="str">
        <f>IF(Tabla75[[#This Row],[NIF]]="","",ENTRADA!$F$9)</f>
        <v/>
      </c>
      <c r="AG179" s="108" t="str">
        <f>IF(Tabla75[[#This Row],[NIF]]="","",ENTRADA!$P$9)</f>
        <v/>
      </c>
    </row>
    <row r="180" spans="1:33" s="107" customFormat="1" ht="24.95" customHeight="1">
      <c r="A180" s="110"/>
      <c r="B180" s="108" t="str">
        <f>IF($A180="","",VLOOKUP($A180,Tabla7[[#All],[NIF]:[Columna1]],2,FALSE))</f>
        <v/>
      </c>
      <c r="C180" s="108" t="str">
        <f>IF($A180="","",VLOOKUP($A180,Tabla7[[#All],[NIF]:[Columna1]],3,FALSE))</f>
        <v/>
      </c>
      <c r="D180" s="109" t="str">
        <f>IF($A180="","",VLOOKUP($A180,Tabla7[[#All],[NIF]:[Columna1]],5,FALSE))</f>
        <v/>
      </c>
      <c r="E180" s="109" t="str">
        <f>IF($A180="","",VLOOKUP($A180,Tabla7[[#All],[NIF]:[Columna1]],8,FALSE))</f>
        <v/>
      </c>
      <c r="F180" s="109" t="str">
        <f>IF($A180="","",VLOOKUP($A180,Tabla7[[#All],[NIF]:[Columna1]],6,FALSE))</f>
        <v/>
      </c>
      <c r="G180" s="108" t="str">
        <f>IF($A180="","",VLOOKUP($A180,Tabla7[[#All],[NIF]:[Columna1]],7,FALSE))</f>
        <v/>
      </c>
      <c r="H180" s="109" t="str">
        <f>IF(Tabla75[[#This Row],[CAUSA VARIACIÓN]]="","","SI")</f>
        <v/>
      </c>
      <c r="I180" s="110"/>
      <c r="J180" s="120"/>
      <c r="K180" s="120"/>
      <c r="L180" s="115"/>
      <c r="M180" s="115"/>
      <c r="N180" s="115"/>
      <c r="O180" s="115"/>
      <c r="P180" s="157" t="str">
        <f t="shared" si="6"/>
        <v/>
      </c>
      <c r="Q1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0" s="121"/>
      <c r="S180" s="122"/>
      <c r="T180" s="109" t="str">
        <f t="shared" si="7"/>
        <v/>
      </c>
      <c r="U180" s="176" t="str">
        <f>IF(Tabla75[[#This Row],[NIF]]="","",(Q180*(IF(S180&gt;1,0,S180*0.1))*('NO TOCAR'!$AB$4)*(T180/10)))</f>
        <v/>
      </c>
      <c r="V180" s="114"/>
      <c r="W180" s="119"/>
      <c r="X180" s="123"/>
      <c r="Y180" s="119"/>
      <c r="Z180" s="114"/>
      <c r="AA180" s="176" t="str">
        <f>IF(A180="","",SUM(IF(Y180&gt;1,1,Y180),IF(W180&gt;12,12,W180)*0.6)*(IF(S180&gt;1,0,S180))*'NO TOCAR'!$AB$4*(T180/100))</f>
        <v/>
      </c>
      <c r="AB180" s="178" t="str">
        <f>IF(Tabla75[[#This Row],[NIF]]="","",U:U+AA:AA)</f>
        <v/>
      </c>
      <c r="AC180" s="117"/>
      <c r="AD180" s="109" t="str">
        <f>IF(Tabla75[[#This Row],[NIF]]="","",ENTRADA!$P$19)</f>
        <v/>
      </c>
      <c r="AE180" s="109" t="str">
        <f>IF(Tabla75[[#This Row],[NIF]]="","",ENTRADA!$F$11)</f>
        <v/>
      </c>
      <c r="AF180" s="109" t="str">
        <f>IF(Tabla75[[#This Row],[NIF]]="","",ENTRADA!$F$9)</f>
        <v/>
      </c>
      <c r="AG180" s="108" t="str">
        <f>IF(Tabla75[[#This Row],[NIF]]="","",ENTRADA!$P$9)</f>
        <v/>
      </c>
    </row>
    <row r="181" spans="1:33" s="107" customFormat="1" ht="24.95" customHeight="1">
      <c r="A181" s="110"/>
      <c r="B181" s="108" t="str">
        <f>IF($A181="","",VLOOKUP($A181,Tabla7[[#All],[NIF]:[Columna1]],2,FALSE))</f>
        <v/>
      </c>
      <c r="C181" s="108" t="str">
        <f>IF($A181="","",VLOOKUP($A181,Tabla7[[#All],[NIF]:[Columna1]],3,FALSE))</f>
        <v/>
      </c>
      <c r="D181" s="109" t="str">
        <f>IF($A181="","",VLOOKUP($A181,Tabla7[[#All],[NIF]:[Columna1]],5,FALSE))</f>
        <v/>
      </c>
      <c r="E181" s="109" t="str">
        <f>IF($A181="","",VLOOKUP($A181,Tabla7[[#All],[NIF]:[Columna1]],8,FALSE))</f>
        <v/>
      </c>
      <c r="F181" s="109" t="str">
        <f>IF($A181="","",VLOOKUP($A181,Tabla7[[#All],[NIF]:[Columna1]],6,FALSE))</f>
        <v/>
      </c>
      <c r="G181" s="108" t="str">
        <f>IF($A181="","",VLOOKUP($A181,Tabla7[[#All],[NIF]:[Columna1]],7,FALSE))</f>
        <v/>
      </c>
      <c r="H181" s="109" t="str">
        <f>IF(Tabla75[[#This Row],[CAUSA VARIACIÓN]]="","","SI")</f>
        <v/>
      </c>
      <c r="I181" s="110"/>
      <c r="J181" s="120"/>
      <c r="K181" s="120"/>
      <c r="L181" s="115"/>
      <c r="M181" s="115"/>
      <c r="N181" s="115"/>
      <c r="O181" s="115"/>
      <c r="P181" s="157" t="str">
        <f t="shared" si="6"/>
        <v/>
      </c>
      <c r="Q1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1" s="121"/>
      <c r="S181" s="122"/>
      <c r="T181" s="109" t="str">
        <f t="shared" si="7"/>
        <v/>
      </c>
      <c r="U181" s="176" t="str">
        <f>IF(Tabla75[[#This Row],[NIF]]="","",(Q181*(IF(S181&gt;1,0,S181*0.1))*('NO TOCAR'!$AB$4)*(T181/10)))</f>
        <v/>
      </c>
      <c r="V181" s="114"/>
      <c r="W181" s="119"/>
      <c r="X181" s="123"/>
      <c r="Y181" s="119"/>
      <c r="Z181" s="114"/>
      <c r="AA181" s="176" t="str">
        <f>IF(A181="","",SUM(IF(Y181&gt;1,1,Y181),IF(W181&gt;12,12,W181)*0.6)*(IF(S181&gt;1,0,S181))*'NO TOCAR'!$AB$4*(T181/100))</f>
        <v/>
      </c>
      <c r="AB181" s="178" t="str">
        <f>IF(Tabla75[[#This Row],[NIF]]="","",U:U+AA:AA)</f>
        <v/>
      </c>
      <c r="AC181" s="117"/>
      <c r="AD181" s="109" t="str">
        <f>IF(Tabla75[[#This Row],[NIF]]="","",ENTRADA!$P$19)</f>
        <v/>
      </c>
      <c r="AE181" s="109" t="str">
        <f>IF(Tabla75[[#This Row],[NIF]]="","",ENTRADA!$F$11)</f>
        <v/>
      </c>
      <c r="AF181" s="109" t="str">
        <f>IF(Tabla75[[#This Row],[NIF]]="","",ENTRADA!$F$9)</f>
        <v/>
      </c>
      <c r="AG181" s="108" t="str">
        <f>IF(Tabla75[[#This Row],[NIF]]="","",ENTRADA!$P$9)</f>
        <v/>
      </c>
    </row>
    <row r="182" spans="1:33" s="107" customFormat="1" ht="24.95" customHeight="1">
      <c r="A182" s="110"/>
      <c r="B182" s="108" t="str">
        <f>IF($A182="","",VLOOKUP($A182,Tabla7[[#All],[NIF]:[Columna1]],2,FALSE))</f>
        <v/>
      </c>
      <c r="C182" s="108" t="str">
        <f>IF($A182="","",VLOOKUP($A182,Tabla7[[#All],[NIF]:[Columna1]],3,FALSE))</f>
        <v/>
      </c>
      <c r="D182" s="109" t="str">
        <f>IF($A182="","",VLOOKUP($A182,Tabla7[[#All],[NIF]:[Columna1]],5,FALSE))</f>
        <v/>
      </c>
      <c r="E182" s="109" t="str">
        <f>IF($A182="","",VLOOKUP($A182,Tabla7[[#All],[NIF]:[Columna1]],8,FALSE))</f>
        <v/>
      </c>
      <c r="F182" s="109" t="str">
        <f>IF($A182="","",VLOOKUP($A182,Tabla7[[#All],[NIF]:[Columna1]],6,FALSE))</f>
        <v/>
      </c>
      <c r="G182" s="108" t="str">
        <f>IF($A182="","",VLOOKUP($A182,Tabla7[[#All],[NIF]:[Columna1]],7,FALSE))</f>
        <v/>
      </c>
      <c r="H182" s="109" t="str">
        <f>IF(Tabla75[[#This Row],[CAUSA VARIACIÓN]]="","","SI")</f>
        <v/>
      </c>
      <c r="I182" s="110"/>
      <c r="J182" s="120"/>
      <c r="K182" s="120"/>
      <c r="L182" s="115"/>
      <c r="M182" s="160"/>
      <c r="N182" s="115"/>
      <c r="O182" s="115"/>
      <c r="P182" s="157" t="str">
        <f t="shared" si="6"/>
        <v/>
      </c>
      <c r="Q1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2" s="121"/>
      <c r="S182" s="122"/>
      <c r="T182" s="109" t="str">
        <f t="shared" si="7"/>
        <v/>
      </c>
      <c r="U182" s="176" t="str">
        <f>IF(Tabla75[[#This Row],[NIF]]="","",(Q182*(IF(S182&gt;1,0,S182*0.1))*('NO TOCAR'!$AB$4)*(T182/10)))</f>
        <v/>
      </c>
      <c r="V182" s="114"/>
      <c r="W182" s="119"/>
      <c r="X182" s="123"/>
      <c r="Y182" s="119"/>
      <c r="Z182" s="114"/>
      <c r="AA182" s="176" t="str">
        <f>IF(A182="","",SUM(IF(Y182&gt;1,1,Y182),IF(W182&gt;12,12,W182)*0.6)*(IF(S182&gt;1,0,S182))*'NO TOCAR'!$AB$4*(T182/100))</f>
        <v/>
      </c>
      <c r="AB182" s="178" t="str">
        <f>IF(Tabla75[[#This Row],[NIF]]="","",U:U+AA:AA)</f>
        <v/>
      </c>
      <c r="AC182" s="117"/>
      <c r="AD182" s="109" t="str">
        <f>IF(Tabla75[[#This Row],[NIF]]="","",ENTRADA!$P$19)</f>
        <v/>
      </c>
      <c r="AE182" s="109" t="str">
        <f>IF(Tabla75[[#This Row],[NIF]]="","",ENTRADA!$F$11)</f>
        <v/>
      </c>
      <c r="AF182" s="109" t="str">
        <f>IF(Tabla75[[#This Row],[NIF]]="","",ENTRADA!$F$9)</f>
        <v/>
      </c>
      <c r="AG182" s="108" t="str">
        <f>IF(Tabla75[[#This Row],[NIF]]="","",ENTRADA!$P$9)</f>
        <v/>
      </c>
    </row>
    <row r="183" spans="1:33" s="107" customFormat="1" ht="24.95" customHeight="1">
      <c r="A183" s="110"/>
      <c r="B183" s="108" t="str">
        <f>IF($A183="","",VLOOKUP($A183,Tabla7[[#All],[NIF]:[Columna1]],2,FALSE))</f>
        <v/>
      </c>
      <c r="C183" s="108" t="str">
        <f>IF($A183="","",VLOOKUP($A183,Tabla7[[#All],[NIF]:[Columna1]],3,FALSE))</f>
        <v/>
      </c>
      <c r="D183" s="109" t="str">
        <f>IF($A183="","",VLOOKUP($A183,Tabla7[[#All],[NIF]:[Columna1]],5,FALSE))</f>
        <v/>
      </c>
      <c r="E183" s="109" t="str">
        <f>IF($A183="","",VLOOKUP($A183,Tabla7[[#All],[NIF]:[Columna1]],8,FALSE))</f>
        <v/>
      </c>
      <c r="F183" s="109" t="str">
        <f>IF($A183="","",VLOOKUP($A183,Tabla7[[#All],[NIF]:[Columna1]],6,FALSE))</f>
        <v/>
      </c>
      <c r="G183" s="108" t="str">
        <f>IF($A183="","",VLOOKUP($A183,Tabla7[[#All],[NIF]:[Columna1]],7,FALSE))</f>
        <v/>
      </c>
      <c r="H183" s="109" t="str">
        <f>IF(Tabla75[[#This Row],[CAUSA VARIACIÓN]]="","","SI")</f>
        <v/>
      </c>
      <c r="I183" s="110"/>
      <c r="J183" s="120"/>
      <c r="K183" s="120"/>
      <c r="L183" s="115"/>
      <c r="M183" s="115"/>
      <c r="N183" s="115"/>
      <c r="O183" s="115"/>
      <c r="P183" s="157" t="str">
        <f t="shared" si="6"/>
        <v/>
      </c>
      <c r="Q1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3" s="121"/>
      <c r="S183" s="122"/>
      <c r="T183" s="109" t="str">
        <f t="shared" si="7"/>
        <v/>
      </c>
      <c r="U183" s="176" t="str">
        <f>IF(Tabla75[[#This Row],[NIF]]="","",(Q183*(IF(S183&gt;1,0,S183*0.1))*('NO TOCAR'!$AB$4)*(T183/10)))</f>
        <v/>
      </c>
      <c r="V183" s="114"/>
      <c r="W183" s="119"/>
      <c r="X183" s="123"/>
      <c r="Y183" s="119"/>
      <c r="Z183" s="114"/>
      <c r="AA183" s="176" t="str">
        <f>IF(A183="","",SUM(IF(Y183&gt;1,1,Y183),IF(W183&gt;12,12,W183)*0.6)*(IF(S183&gt;1,0,S183))*'NO TOCAR'!$AB$4*(T183/100))</f>
        <v/>
      </c>
      <c r="AB183" s="178" t="str">
        <f>IF(Tabla75[[#This Row],[NIF]]="","",U:U+AA:AA)</f>
        <v/>
      </c>
      <c r="AC183" s="117"/>
      <c r="AD183" s="109" t="str">
        <f>IF(Tabla75[[#This Row],[NIF]]="","",ENTRADA!$P$19)</f>
        <v/>
      </c>
      <c r="AE183" s="109" t="str">
        <f>IF(Tabla75[[#This Row],[NIF]]="","",ENTRADA!$F$11)</f>
        <v/>
      </c>
      <c r="AF183" s="109" t="str">
        <f>IF(Tabla75[[#This Row],[NIF]]="","",ENTRADA!$F$9)</f>
        <v/>
      </c>
      <c r="AG183" s="108" t="str">
        <f>IF(Tabla75[[#This Row],[NIF]]="","",ENTRADA!$P$9)</f>
        <v/>
      </c>
    </row>
    <row r="184" spans="1:33" s="107" customFormat="1" ht="24.95" customHeight="1">
      <c r="A184" s="110"/>
      <c r="B184" s="108" t="str">
        <f>IF($A184="","",VLOOKUP($A184,Tabla7[[#All],[NIF]:[Columna1]],2,FALSE))</f>
        <v/>
      </c>
      <c r="C184" s="108" t="str">
        <f>IF($A184="","",VLOOKUP($A184,Tabla7[[#All],[NIF]:[Columna1]],3,FALSE))</f>
        <v/>
      </c>
      <c r="D184" s="109" t="str">
        <f>IF($A184="","",VLOOKUP($A184,Tabla7[[#All],[NIF]:[Columna1]],5,FALSE))</f>
        <v/>
      </c>
      <c r="E184" s="109" t="str">
        <f>IF($A184="","",VLOOKUP($A184,Tabla7[[#All],[NIF]:[Columna1]],8,FALSE))</f>
        <v/>
      </c>
      <c r="F184" s="109" t="str">
        <f>IF($A184="","",VLOOKUP($A184,Tabla7[[#All],[NIF]:[Columna1]],6,FALSE))</f>
        <v/>
      </c>
      <c r="G184" s="108" t="str">
        <f>IF($A184="","",VLOOKUP($A184,Tabla7[[#All],[NIF]:[Columna1]],7,FALSE))</f>
        <v/>
      </c>
      <c r="H184" s="109" t="str">
        <f>IF(Tabla75[[#This Row],[CAUSA VARIACIÓN]]="","","SI")</f>
        <v/>
      </c>
      <c r="I184" s="110"/>
      <c r="J184" s="120"/>
      <c r="K184" s="120"/>
      <c r="L184" s="115"/>
      <c r="M184" s="115"/>
      <c r="N184" s="115"/>
      <c r="O184" s="115"/>
      <c r="P184" s="157" t="str">
        <f t="shared" si="6"/>
        <v/>
      </c>
      <c r="Q1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4" s="121"/>
      <c r="S184" s="122"/>
      <c r="T184" s="109" t="str">
        <f t="shared" si="7"/>
        <v/>
      </c>
      <c r="U184" s="176" t="str">
        <f>IF(Tabla75[[#This Row],[NIF]]="","",(Q184*(IF(S184&gt;1,0,S184*0.1))*('NO TOCAR'!$AB$4)*(T184/10)))</f>
        <v/>
      </c>
      <c r="V184" s="114"/>
      <c r="W184" s="119"/>
      <c r="X184" s="123"/>
      <c r="Y184" s="119"/>
      <c r="Z184" s="114"/>
      <c r="AA184" s="176" t="str">
        <f>IF(A184="","",SUM(IF(Y184&gt;1,1,Y184),IF(W184&gt;12,12,W184)*0.6)*(IF(S184&gt;1,0,S184))*'NO TOCAR'!$AB$4*(T184/100))</f>
        <v/>
      </c>
      <c r="AB184" s="178" t="str">
        <f>IF(Tabla75[[#This Row],[NIF]]="","",U:U+AA:AA)</f>
        <v/>
      </c>
      <c r="AC184" s="117"/>
      <c r="AD184" s="109" t="str">
        <f>IF(Tabla75[[#This Row],[NIF]]="","",ENTRADA!$P$19)</f>
        <v/>
      </c>
      <c r="AE184" s="109" t="str">
        <f>IF(Tabla75[[#This Row],[NIF]]="","",ENTRADA!$F$11)</f>
        <v/>
      </c>
      <c r="AF184" s="109" t="str">
        <f>IF(Tabla75[[#This Row],[NIF]]="","",ENTRADA!$F$9)</f>
        <v/>
      </c>
      <c r="AG184" s="108" t="str">
        <f>IF(Tabla75[[#This Row],[NIF]]="","",ENTRADA!$P$9)</f>
        <v/>
      </c>
    </row>
    <row r="185" spans="1:33" s="107" customFormat="1" ht="24.95" customHeight="1">
      <c r="A185" s="110"/>
      <c r="B185" s="108" t="str">
        <f>IF($A185="","",VLOOKUP($A185,Tabla7[[#All],[NIF]:[Columna1]],2,FALSE))</f>
        <v/>
      </c>
      <c r="C185" s="108" t="str">
        <f>IF($A185="","",VLOOKUP($A185,Tabla7[[#All],[NIF]:[Columna1]],3,FALSE))</f>
        <v/>
      </c>
      <c r="D185" s="109" t="str">
        <f>IF($A185="","",VLOOKUP($A185,Tabla7[[#All],[NIF]:[Columna1]],5,FALSE))</f>
        <v/>
      </c>
      <c r="E185" s="109" t="str">
        <f>IF($A185="","",VLOOKUP($A185,Tabla7[[#All],[NIF]:[Columna1]],8,FALSE))</f>
        <v/>
      </c>
      <c r="F185" s="109" t="str">
        <f>IF($A185="","",VLOOKUP($A185,Tabla7[[#All],[NIF]:[Columna1]],6,FALSE))</f>
        <v/>
      </c>
      <c r="G185" s="108" t="str">
        <f>IF($A185="","",VLOOKUP($A185,Tabla7[[#All],[NIF]:[Columna1]],7,FALSE))</f>
        <v/>
      </c>
      <c r="H185" s="109" t="str">
        <f>IF(Tabla75[[#This Row],[CAUSA VARIACIÓN]]="","","SI")</f>
        <v/>
      </c>
      <c r="I185" s="110"/>
      <c r="J185" s="120"/>
      <c r="K185" s="120"/>
      <c r="L185" s="115"/>
      <c r="M185" s="115"/>
      <c r="N185" s="115"/>
      <c r="O185" s="115"/>
      <c r="P185" s="157" t="str">
        <f t="shared" si="6"/>
        <v/>
      </c>
      <c r="Q1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5" s="121"/>
      <c r="S185" s="122"/>
      <c r="T185" s="109" t="str">
        <f t="shared" si="7"/>
        <v/>
      </c>
      <c r="U185" s="176" t="str">
        <f>IF(Tabla75[[#This Row],[NIF]]="","",(Q185*(IF(S185&gt;1,0,S185*0.1))*('NO TOCAR'!$AB$4)*(T185/10)))</f>
        <v/>
      </c>
      <c r="V185" s="114"/>
      <c r="W185" s="119"/>
      <c r="X185" s="123"/>
      <c r="Y185" s="119"/>
      <c r="Z185" s="114"/>
      <c r="AA185" s="176" t="str">
        <f>IF(A185="","",SUM(IF(Y185&gt;1,1,Y185),IF(W185&gt;12,12,W185)*0.6)*(IF(S185&gt;1,0,S185))*'NO TOCAR'!$AB$4*(T185/100))</f>
        <v/>
      </c>
      <c r="AB185" s="178" t="str">
        <f>IF(Tabla75[[#This Row],[NIF]]="","",U:U+AA:AA)</f>
        <v/>
      </c>
      <c r="AC185" s="117"/>
      <c r="AD185" s="109" t="str">
        <f>IF(Tabla75[[#This Row],[NIF]]="","",ENTRADA!$P$19)</f>
        <v/>
      </c>
      <c r="AE185" s="109" t="str">
        <f>IF(Tabla75[[#This Row],[NIF]]="","",ENTRADA!$F$11)</f>
        <v/>
      </c>
      <c r="AF185" s="109" t="str">
        <f>IF(Tabla75[[#This Row],[NIF]]="","",ENTRADA!$F$9)</f>
        <v/>
      </c>
      <c r="AG185" s="108" t="str">
        <f>IF(Tabla75[[#This Row],[NIF]]="","",ENTRADA!$P$9)</f>
        <v/>
      </c>
    </row>
    <row r="186" spans="1:33" s="107" customFormat="1" ht="24.95" customHeight="1">
      <c r="A186" s="110"/>
      <c r="B186" s="108" t="str">
        <f>IF($A186="","",VLOOKUP($A186,Tabla7[[#All],[NIF]:[Columna1]],2,FALSE))</f>
        <v/>
      </c>
      <c r="C186" s="108" t="str">
        <f>IF($A186="","",VLOOKUP($A186,Tabla7[[#All],[NIF]:[Columna1]],3,FALSE))</f>
        <v/>
      </c>
      <c r="D186" s="109" t="str">
        <f>IF($A186="","",VLOOKUP($A186,Tabla7[[#All],[NIF]:[Columna1]],5,FALSE))</f>
        <v/>
      </c>
      <c r="E186" s="109" t="str">
        <f>IF($A186="","",VLOOKUP($A186,Tabla7[[#All],[NIF]:[Columna1]],8,FALSE))</f>
        <v/>
      </c>
      <c r="F186" s="109" t="str">
        <f>IF($A186="","",VLOOKUP($A186,Tabla7[[#All],[NIF]:[Columna1]],6,FALSE))</f>
        <v/>
      </c>
      <c r="G186" s="108" t="str">
        <f>IF($A186="","",VLOOKUP($A186,Tabla7[[#All],[NIF]:[Columna1]],7,FALSE))</f>
        <v/>
      </c>
      <c r="H186" s="109" t="str">
        <f>IF(Tabla75[[#This Row],[CAUSA VARIACIÓN]]="","","SI")</f>
        <v/>
      </c>
      <c r="I186" s="110"/>
      <c r="J186" s="120"/>
      <c r="K186" s="120"/>
      <c r="L186" s="115"/>
      <c r="M186" s="160"/>
      <c r="N186" s="115"/>
      <c r="O186" s="115"/>
      <c r="P186" s="157" t="str">
        <f t="shared" si="6"/>
        <v/>
      </c>
      <c r="Q1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6" s="121"/>
      <c r="S186" s="122"/>
      <c r="T186" s="109" t="str">
        <f t="shared" si="7"/>
        <v/>
      </c>
      <c r="U186" s="176" t="str">
        <f>IF(Tabla75[[#This Row],[NIF]]="","",(Q186*(IF(S186&gt;1,0,S186*0.1))*('NO TOCAR'!$AB$4)*(T186/10)))</f>
        <v/>
      </c>
      <c r="V186" s="114"/>
      <c r="W186" s="119"/>
      <c r="X186" s="123"/>
      <c r="Y186" s="119"/>
      <c r="Z186" s="114"/>
      <c r="AA186" s="176" t="str">
        <f>IF(A186="","",SUM(IF(Y186&gt;1,1,Y186),IF(W186&gt;12,12,W186)*0.6)*(IF(S186&gt;1,0,S186))*'NO TOCAR'!$AB$4*(T186/100))</f>
        <v/>
      </c>
      <c r="AB186" s="178" t="str">
        <f>IF(Tabla75[[#This Row],[NIF]]="","",U:U+AA:AA)</f>
        <v/>
      </c>
      <c r="AC186" s="117"/>
      <c r="AD186" s="109" t="str">
        <f>IF(Tabla75[[#This Row],[NIF]]="","",ENTRADA!$P$19)</f>
        <v/>
      </c>
      <c r="AE186" s="109" t="str">
        <f>IF(Tabla75[[#This Row],[NIF]]="","",ENTRADA!$F$11)</f>
        <v/>
      </c>
      <c r="AF186" s="109" t="str">
        <f>IF(Tabla75[[#This Row],[NIF]]="","",ENTRADA!$F$9)</f>
        <v/>
      </c>
      <c r="AG186" s="108" t="str">
        <f>IF(Tabla75[[#This Row],[NIF]]="","",ENTRADA!$P$9)</f>
        <v/>
      </c>
    </row>
    <row r="187" spans="1:33" s="107" customFormat="1" ht="24.95" customHeight="1">
      <c r="A187" s="110"/>
      <c r="B187" s="108" t="str">
        <f>IF($A187="","",VLOOKUP($A187,Tabla7[[#All],[NIF]:[Columna1]],2,FALSE))</f>
        <v/>
      </c>
      <c r="C187" s="108" t="str">
        <f>IF($A187="","",VLOOKUP($A187,Tabla7[[#All],[NIF]:[Columna1]],3,FALSE))</f>
        <v/>
      </c>
      <c r="D187" s="109" t="str">
        <f>IF($A187="","",VLOOKUP($A187,Tabla7[[#All],[NIF]:[Columna1]],5,FALSE))</f>
        <v/>
      </c>
      <c r="E187" s="109" t="str">
        <f>IF($A187="","",VLOOKUP($A187,Tabla7[[#All],[NIF]:[Columna1]],8,FALSE))</f>
        <v/>
      </c>
      <c r="F187" s="109" t="str">
        <f>IF($A187="","",VLOOKUP($A187,Tabla7[[#All],[NIF]:[Columna1]],6,FALSE))</f>
        <v/>
      </c>
      <c r="G187" s="108" t="str">
        <f>IF($A187="","",VLOOKUP($A187,Tabla7[[#All],[NIF]:[Columna1]],7,FALSE))</f>
        <v/>
      </c>
      <c r="H187" s="109" t="str">
        <f>IF(Tabla75[[#This Row],[CAUSA VARIACIÓN]]="","","SI")</f>
        <v/>
      </c>
      <c r="I187" s="110"/>
      <c r="J187" s="120"/>
      <c r="K187" s="120"/>
      <c r="L187" s="115"/>
      <c r="M187" s="115"/>
      <c r="N187" s="115"/>
      <c r="O187" s="115"/>
      <c r="P187" s="157" t="str">
        <f t="shared" si="6"/>
        <v/>
      </c>
      <c r="Q1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7" s="121"/>
      <c r="S187" s="122"/>
      <c r="T187" s="109" t="str">
        <f t="shared" si="7"/>
        <v/>
      </c>
      <c r="U187" s="176" t="str">
        <f>IF(Tabla75[[#This Row],[NIF]]="","",(Q187*(IF(S187&gt;1,0,S187*0.1))*('NO TOCAR'!$AB$4)*(T187/10)))</f>
        <v/>
      </c>
      <c r="V187" s="114"/>
      <c r="W187" s="119"/>
      <c r="X187" s="123"/>
      <c r="Y187" s="119"/>
      <c r="Z187" s="114"/>
      <c r="AA187" s="176" t="str">
        <f>IF(A187="","",SUM(IF(Y187&gt;1,1,Y187),IF(W187&gt;12,12,W187)*0.6)*(IF(S187&gt;1,0,S187))*'NO TOCAR'!$AB$4*(T187/100))</f>
        <v/>
      </c>
      <c r="AB187" s="178" t="str">
        <f>IF(Tabla75[[#This Row],[NIF]]="","",U:U+AA:AA)</f>
        <v/>
      </c>
      <c r="AC187" s="117"/>
      <c r="AD187" s="109" t="str">
        <f>IF(Tabla75[[#This Row],[NIF]]="","",ENTRADA!$P$19)</f>
        <v/>
      </c>
      <c r="AE187" s="109" t="str">
        <f>IF(Tabla75[[#This Row],[NIF]]="","",ENTRADA!$F$11)</f>
        <v/>
      </c>
      <c r="AF187" s="109" t="str">
        <f>IF(Tabla75[[#This Row],[NIF]]="","",ENTRADA!$F$9)</f>
        <v/>
      </c>
      <c r="AG187" s="108" t="str">
        <f>IF(Tabla75[[#This Row],[NIF]]="","",ENTRADA!$P$9)</f>
        <v/>
      </c>
    </row>
    <row r="188" spans="1:33" s="107" customFormat="1" ht="24.95" customHeight="1">
      <c r="A188" s="110"/>
      <c r="B188" s="108" t="str">
        <f>IF($A188="","",VLOOKUP($A188,Tabla7[[#All],[NIF]:[Columna1]],2,FALSE))</f>
        <v/>
      </c>
      <c r="C188" s="108" t="str">
        <f>IF($A188="","",VLOOKUP($A188,Tabla7[[#All],[NIF]:[Columna1]],3,FALSE))</f>
        <v/>
      </c>
      <c r="D188" s="109" t="str">
        <f>IF($A188="","",VLOOKUP($A188,Tabla7[[#All],[NIF]:[Columna1]],5,FALSE))</f>
        <v/>
      </c>
      <c r="E188" s="109" t="str">
        <f>IF($A188="","",VLOOKUP($A188,Tabla7[[#All],[NIF]:[Columna1]],8,FALSE))</f>
        <v/>
      </c>
      <c r="F188" s="109" t="str">
        <f>IF($A188="","",VLOOKUP($A188,Tabla7[[#All],[NIF]:[Columna1]],6,FALSE))</f>
        <v/>
      </c>
      <c r="G188" s="108" t="str">
        <f>IF($A188="","",VLOOKUP($A188,Tabla7[[#All],[NIF]:[Columna1]],7,FALSE))</f>
        <v/>
      </c>
      <c r="H188" s="109" t="str">
        <f>IF(Tabla75[[#This Row],[CAUSA VARIACIÓN]]="","","SI")</f>
        <v/>
      </c>
      <c r="I188" s="110"/>
      <c r="J188" s="120"/>
      <c r="K188" s="120"/>
      <c r="L188" s="115"/>
      <c r="M188" s="115"/>
      <c r="N188" s="115"/>
      <c r="O188" s="115"/>
      <c r="P188" s="157" t="str">
        <f t="shared" si="6"/>
        <v/>
      </c>
      <c r="Q1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8" s="121"/>
      <c r="S188" s="122"/>
      <c r="T188" s="109" t="str">
        <f t="shared" si="7"/>
        <v/>
      </c>
      <c r="U188" s="176" t="str">
        <f>IF(Tabla75[[#This Row],[NIF]]="","",(Q188*(IF(S188&gt;1,0,S188*0.1))*('NO TOCAR'!$AB$4)*(T188/10)))</f>
        <v/>
      </c>
      <c r="V188" s="114"/>
      <c r="W188" s="119"/>
      <c r="X188" s="123"/>
      <c r="Y188" s="119"/>
      <c r="Z188" s="114"/>
      <c r="AA188" s="176" t="str">
        <f>IF(A188="","",SUM(IF(Y188&gt;1,1,Y188),IF(W188&gt;12,12,W188)*0.6)*(IF(S188&gt;1,0,S188))*'NO TOCAR'!$AB$4*(T188/100))</f>
        <v/>
      </c>
      <c r="AB188" s="178" t="str">
        <f>IF(Tabla75[[#This Row],[NIF]]="","",U:U+AA:AA)</f>
        <v/>
      </c>
      <c r="AC188" s="117"/>
      <c r="AD188" s="109" t="str">
        <f>IF(Tabla75[[#This Row],[NIF]]="","",ENTRADA!$P$19)</f>
        <v/>
      </c>
      <c r="AE188" s="109" t="str">
        <f>IF(Tabla75[[#This Row],[NIF]]="","",ENTRADA!$F$11)</f>
        <v/>
      </c>
      <c r="AF188" s="109" t="str">
        <f>IF(Tabla75[[#This Row],[NIF]]="","",ENTRADA!$F$9)</f>
        <v/>
      </c>
      <c r="AG188" s="108" t="str">
        <f>IF(Tabla75[[#This Row],[NIF]]="","",ENTRADA!$P$9)</f>
        <v/>
      </c>
    </row>
    <row r="189" spans="1:33" s="107" customFormat="1" ht="24.95" customHeight="1">
      <c r="A189" s="110"/>
      <c r="B189" s="108" t="str">
        <f>IF($A189="","",VLOOKUP($A189,Tabla7[[#All],[NIF]:[Columna1]],2,FALSE))</f>
        <v/>
      </c>
      <c r="C189" s="108" t="str">
        <f>IF($A189="","",VLOOKUP($A189,Tabla7[[#All],[NIF]:[Columna1]],3,FALSE))</f>
        <v/>
      </c>
      <c r="D189" s="109" t="str">
        <f>IF($A189="","",VLOOKUP($A189,Tabla7[[#All],[NIF]:[Columna1]],5,FALSE))</f>
        <v/>
      </c>
      <c r="E189" s="109" t="str">
        <f>IF($A189="","",VLOOKUP($A189,Tabla7[[#All],[NIF]:[Columna1]],8,FALSE))</f>
        <v/>
      </c>
      <c r="F189" s="109" t="str">
        <f>IF($A189="","",VLOOKUP($A189,Tabla7[[#All],[NIF]:[Columna1]],6,FALSE))</f>
        <v/>
      </c>
      <c r="G189" s="108" t="str">
        <f>IF($A189="","",VLOOKUP($A189,Tabla7[[#All],[NIF]:[Columna1]],7,FALSE))</f>
        <v/>
      </c>
      <c r="H189" s="109" t="str">
        <f>IF(Tabla75[[#This Row],[CAUSA VARIACIÓN]]="","","SI")</f>
        <v/>
      </c>
      <c r="I189" s="110"/>
      <c r="J189" s="120"/>
      <c r="K189" s="120"/>
      <c r="L189" s="115"/>
      <c r="M189" s="115"/>
      <c r="N189" s="115"/>
      <c r="O189" s="115"/>
      <c r="P189" s="157" t="str">
        <f t="shared" si="6"/>
        <v/>
      </c>
      <c r="Q1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89" s="121"/>
      <c r="S189" s="122"/>
      <c r="T189" s="109" t="str">
        <f t="shared" si="7"/>
        <v/>
      </c>
      <c r="U189" s="176" t="str">
        <f>IF(Tabla75[[#This Row],[NIF]]="","",(Q189*(IF(S189&gt;1,0,S189*0.1))*('NO TOCAR'!$AB$4)*(T189/10)))</f>
        <v/>
      </c>
      <c r="V189" s="114"/>
      <c r="W189" s="119"/>
      <c r="X189" s="123"/>
      <c r="Y189" s="119"/>
      <c r="Z189" s="114"/>
      <c r="AA189" s="176" t="str">
        <f>IF(A189="","",SUM(IF(Y189&gt;1,1,Y189),IF(W189&gt;12,12,W189)*0.6)*(IF(S189&gt;1,0,S189))*'NO TOCAR'!$AB$4*(T189/100))</f>
        <v/>
      </c>
      <c r="AB189" s="178" t="str">
        <f>IF(Tabla75[[#This Row],[NIF]]="","",U:U+AA:AA)</f>
        <v/>
      </c>
      <c r="AC189" s="117"/>
      <c r="AD189" s="109" t="str">
        <f>IF(Tabla75[[#This Row],[NIF]]="","",ENTRADA!$P$19)</f>
        <v/>
      </c>
      <c r="AE189" s="109" t="str">
        <f>IF(Tabla75[[#This Row],[NIF]]="","",ENTRADA!$F$11)</f>
        <v/>
      </c>
      <c r="AF189" s="109" t="str">
        <f>IF(Tabla75[[#This Row],[NIF]]="","",ENTRADA!$F$9)</f>
        <v/>
      </c>
      <c r="AG189" s="108" t="str">
        <f>IF(Tabla75[[#This Row],[NIF]]="","",ENTRADA!$P$9)</f>
        <v/>
      </c>
    </row>
    <row r="190" spans="1:33" s="107" customFormat="1" ht="24.95" customHeight="1">
      <c r="A190" s="110"/>
      <c r="B190" s="108" t="str">
        <f>IF($A190="","",VLOOKUP($A190,Tabla7[[#All],[NIF]:[Columna1]],2,FALSE))</f>
        <v/>
      </c>
      <c r="C190" s="108" t="str">
        <f>IF($A190="","",VLOOKUP($A190,Tabla7[[#All],[NIF]:[Columna1]],3,FALSE))</f>
        <v/>
      </c>
      <c r="D190" s="109" t="str">
        <f>IF($A190="","",VLOOKUP($A190,Tabla7[[#All],[NIF]:[Columna1]],5,FALSE))</f>
        <v/>
      </c>
      <c r="E190" s="109" t="str">
        <f>IF($A190="","",VLOOKUP($A190,Tabla7[[#All],[NIF]:[Columna1]],8,FALSE))</f>
        <v/>
      </c>
      <c r="F190" s="109" t="str">
        <f>IF($A190="","",VLOOKUP($A190,Tabla7[[#All],[NIF]:[Columna1]],6,FALSE))</f>
        <v/>
      </c>
      <c r="G190" s="108" t="str">
        <f>IF($A190="","",VLOOKUP($A190,Tabla7[[#All],[NIF]:[Columna1]],7,FALSE))</f>
        <v/>
      </c>
      <c r="H190" s="109" t="str">
        <f>IF(Tabla75[[#This Row],[CAUSA VARIACIÓN]]="","","SI")</f>
        <v/>
      </c>
      <c r="I190" s="110"/>
      <c r="J190" s="120"/>
      <c r="K190" s="120"/>
      <c r="L190" s="115"/>
      <c r="M190" s="160"/>
      <c r="N190" s="115"/>
      <c r="O190" s="115"/>
      <c r="P190" s="157" t="str">
        <f t="shared" si="6"/>
        <v/>
      </c>
      <c r="Q1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0" s="121"/>
      <c r="S190" s="122"/>
      <c r="T190" s="109" t="str">
        <f t="shared" si="7"/>
        <v/>
      </c>
      <c r="U190" s="176" t="str">
        <f>IF(Tabla75[[#This Row],[NIF]]="","",(Q190*(IF(S190&gt;1,0,S190*0.1))*('NO TOCAR'!$AB$4)*(T190/10)))</f>
        <v/>
      </c>
      <c r="V190" s="114"/>
      <c r="W190" s="119"/>
      <c r="X190" s="123"/>
      <c r="Y190" s="119"/>
      <c r="Z190" s="114"/>
      <c r="AA190" s="176" t="str">
        <f>IF(A190="","",SUM(IF(Y190&gt;1,1,Y190),IF(W190&gt;12,12,W190)*0.6)*(IF(S190&gt;1,0,S190))*'NO TOCAR'!$AB$4*(T190/100))</f>
        <v/>
      </c>
      <c r="AB190" s="178" t="str">
        <f>IF(Tabla75[[#This Row],[NIF]]="","",U:U+AA:AA)</f>
        <v/>
      </c>
      <c r="AC190" s="117"/>
      <c r="AD190" s="109" t="str">
        <f>IF(Tabla75[[#This Row],[NIF]]="","",ENTRADA!$P$19)</f>
        <v/>
      </c>
      <c r="AE190" s="109" t="str">
        <f>IF(Tabla75[[#This Row],[NIF]]="","",ENTRADA!$F$11)</f>
        <v/>
      </c>
      <c r="AF190" s="109" t="str">
        <f>IF(Tabla75[[#This Row],[NIF]]="","",ENTRADA!$F$9)</f>
        <v/>
      </c>
      <c r="AG190" s="108" t="str">
        <f>IF(Tabla75[[#This Row],[NIF]]="","",ENTRADA!$P$9)</f>
        <v/>
      </c>
    </row>
    <row r="191" spans="1:33" s="107" customFormat="1" ht="24.95" customHeight="1">
      <c r="A191" s="110"/>
      <c r="B191" s="108" t="str">
        <f>IF($A191="","",VLOOKUP($A191,Tabla7[[#All],[NIF]:[Columna1]],2,FALSE))</f>
        <v/>
      </c>
      <c r="C191" s="108" t="str">
        <f>IF($A191="","",VLOOKUP($A191,Tabla7[[#All],[NIF]:[Columna1]],3,FALSE))</f>
        <v/>
      </c>
      <c r="D191" s="109" t="str">
        <f>IF($A191="","",VLOOKUP($A191,Tabla7[[#All],[NIF]:[Columna1]],5,FALSE))</f>
        <v/>
      </c>
      <c r="E191" s="109" t="str">
        <f>IF($A191="","",VLOOKUP($A191,Tabla7[[#All],[NIF]:[Columna1]],8,FALSE))</f>
        <v/>
      </c>
      <c r="F191" s="109" t="str">
        <f>IF($A191="","",VLOOKUP($A191,Tabla7[[#All],[NIF]:[Columna1]],6,FALSE))</f>
        <v/>
      </c>
      <c r="G191" s="108" t="str">
        <f>IF($A191="","",VLOOKUP($A191,Tabla7[[#All],[NIF]:[Columna1]],7,FALSE))</f>
        <v/>
      </c>
      <c r="H191" s="109" t="str">
        <f>IF(Tabla75[[#This Row],[CAUSA VARIACIÓN]]="","","SI")</f>
        <v/>
      </c>
      <c r="I191" s="110"/>
      <c r="J191" s="120"/>
      <c r="K191" s="120"/>
      <c r="L191" s="115"/>
      <c r="M191" s="115"/>
      <c r="N191" s="115"/>
      <c r="O191" s="115"/>
      <c r="P191" s="157" t="str">
        <f t="shared" si="6"/>
        <v/>
      </c>
      <c r="Q1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1" s="121"/>
      <c r="S191" s="122"/>
      <c r="T191" s="109" t="str">
        <f t="shared" si="7"/>
        <v/>
      </c>
      <c r="U191" s="176" t="str">
        <f>IF(Tabla75[[#This Row],[NIF]]="","",(Q191*(IF(S191&gt;1,0,S191*0.1))*('NO TOCAR'!$AB$4)*(T191/10)))</f>
        <v/>
      </c>
      <c r="V191" s="114"/>
      <c r="W191" s="119"/>
      <c r="X191" s="123"/>
      <c r="Y191" s="119"/>
      <c r="Z191" s="114"/>
      <c r="AA191" s="176" t="str">
        <f>IF(A191="","",SUM(IF(Y191&gt;1,1,Y191),IF(W191&gt;12,12,W191)*0.6)*(IF(S191&gt;1,0,S191))*'NO TOCAR'!$AB$4*(T191/100))</f>
        <v/>
      </c>
      <c r="AB191" s="178" t="str">
        <f>IF(Tabla75[[#This Row],[NIF]]="","",U:U+AA:AA)</f>
        <v/>
      </c>
      <c r="AC191" s="117"/>
      <c r="AD191" s="109" t="str">
        <f>IF(Tabla75[[#This Row],[NIF]]="","",ENTRADA!$P$19)</f>
        <v/>
      </c>
      <c r="AE191" s="109" t="str">
        <f>IF(Tabla75[[#This Row],[NIF]]="","",ENTRADA!$F$11)</f>
        <v/>
      </c>
      <c r="AF191" s="109" t="str">
        <f>IF(Tabla75[[#This Row],[NIF]]="","",ENTRADA!$F$9)</f>
        <v/>
      </c>
      <c r="AG191" s="108" t="str">
        <f>IF(Tabla75[[#This Row],[NIF]]="","",ENTRADA!$P$9)</f>
        <v/>
      </c>
    </row>
    <row r="192" spans="1:33" s="107" customFormat="1" ht="24.95" customHeight="1">
      <c r="A192" s="110"/>
      <c r="B192" s="108" t="str">
        <f>IF($A192="","",VLOOKUP($A192,Tabla7[[#All],[NIF]:[Columna1]],2,FALSE))</f>
        <v/>
      </c>
      <c r="C192" s="108" t="str">
        <f>IF($A192="","",VLOOKUP($A192,Tabla7[[#All],[NIF]:[Columna1]],3,FALSE))</f>
        <v/>
      </c>
      <c r="D192" s="109" t="str">
        <f>IF($A192="","",VLOOKUP($A192,Tabla7[[#All],[NIF]:[Columna1]],5,FALSE))</f>
        <v/>
      </c>
      <c r="E192" s="109" t="str">
        <f>IF($A192="","",VLOOKUP($A192,Tabla7[[#All],[NIF]:[Columna1]],8,FALSE))</f>
        <v/>
      </c>
      <c r="F192" s="109" t="str">
        <f>IF($A192="","",VLOOKUP($A192,Tabla7[[#All],[NIF]:[Columna1]],6,FALSE))</f>
        <v/>
      </c>
      <c r="G192" s="108" t="str">
        <f>IF($A192="","",VLOOKUP($A192,Tabla7[[#All],[NIF]:[Columna1]],7,FALSE))</f>
        <v/>
      </c>
      <c r="H192" s="109" t="str">
        <f>IF(Tabla75[[#This Row],[CAUSA VARIACIÓN]]="","","SI")</f>
        <v/>
      </c>
      <c r="I192" s="110"/>
      <c r="J192" s="120"/>
      <c r="K192" s="120"/>
      <c r="L192" s="115"/>
      <c r="M192" s="115"/>
      <c r="N192" s="115"/>
      <c r="O192" s="115"/>
      <c r="P192" s="157" t="str">
        <f t="shared" si="6"/>
        <v/>
      </c>
      <c r="Q1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2" s="121"/>
      <c r="S192" s="122"/>
      <c r="T192" s="109" t="str">
        <f t="shared" si="7"/>
        <v/>
      </c>
      <c r="U192" s="176" t="str">
        <f>IF(Tabla75[[#This Row],[NIF]]="","",(Q192*(IF(S192&gt;1,0,S192*0.1))*('NO TOCAR'!$AB$4)*(T192/10)))</f>
        <v/>
      </c>
      <c r="V192" s="114"/>
      <c r="W192" s="119"/>
      <c r="X192" s="123"/>
      <c r="Y192" s="119"/>
      <c r="Z192" s="114"/>
      <c r="AA192" s="176" t="str">
        <f>IF(A192="","",SUM(IF(Y192&gt;1,1,Y192),IF(W192&gt;12,12,W192)*0.6)*(IF(S192&gt;1,0,S192))*'NO TOCAR'!$AB$4*(T192/100))</f>
        <v/>
      </c>
      <c r="AB192" s="178" t="str">
        <f>IF(Tabla75[[#This Row],[NIF]]="","",U:U+AA:AA)</f>
        <v/>
      </c>
      <c r="AC192" s="117"/>
      <c r="AD192" s="109" t="str">
        <f>IF(Tabla75[[#This Row],[NIF]]="","",ENTRADA!$P$19)</f>
        <v/>
      </c>
      <c r="AE192" s="109" t="str">
        <f>IF(Tabla75[[#This Row],[NIF]]="","",ENTRADA!$F$11)</f>
        <v/>
      </c>
      <c r="AF192" s="109" t="str">
        <f>IF(Tabla75[[#This Row],[NIF]]="","",ENTRADA!$F$9)</f>
        <v/>
      </c>
      <c r="AG192" s="108" t="str">
        <f>IF(Tabla75[[#This Row],[NIF]]="","",ENTRADA!$P$9)</f>
        <v/>
      </c>
    </row>
    <row r="193" spans="1:33" s="107" customFormat="1" ht="24.95" customHeight="1">
      <c r="A193" s="110"/>
      <c r="B193" s="108" t="str">
        <f>IF($A193="","",VLOOKUP($A193,Tabla7[[#All],[NIF]:[Columna1]],2,FALSE))</f>
        <v/>
      </c>
      <c r="C193" s="108" t="str">
        <f>IF($A193="","",VLOOKUP($A193,Tabla7[[#All],[NIF]:[Columna1]],3,FALSE))</f>
        <v/>
      </c>
      <c r="D193" s="109" t="str">
        <f>IF($A193="","",VLOOKUP($A193,Tabla7[[#All],[NIF]:[Columna1]],5,FALSE))</f>
        <v/>
      </c>
      <c r="E193" s="109" t="str">
        <f>IF($A193="","",VLOOKUP($A193,Tabla7[[#All],[NIF]:[Columna1]],8,FALSE))</f>
        <v/>
      </c>
      <c r="F193" s="109" t="str">
        <f>IF($A193="","",VLOOKUP($A193,Tabla7[[#All],[NIF]:[Columna1]],6,FALSE))</f>
        <v/>
      </c>
      <c r="G193" s="108" t="str">
        <f>IF($A193="","",VLOOKUP($A193,Tabla7[[#All],[NIF]:[Columna1]],7,FALSE))</f>
        <v/>
      </c>
      <c r="H193" s="109" t="str">
        <f>IF(Tabla75[[#This Row],[CAUSA VARIACIÓN]]="","","SI")</f>
        <v/>
      </c>
      <c r="I193" s="110"/>
      <c r="J193" s="120"/>
      <c r="K193" s="120"/>
      <c r="L193" s="115"/>
      <c r="M193" s="115"/>
      <c r="N193" s="115"/>
      <c r="O193" s="115"/>
      <c r="P193" s="157" t="str">
        <f t="shared" si="6"/>
        <v/>
      </c>
      <c r="Q1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3" s="121"/>
      <c r="S193" s="122"/>
      <c r="T193" s="109" t="str">
        <f t="shared" si="7"/>
        <v/>
      </c>
      <c r="U193" s="176" t="str">
        <f>IF(Tabla75[[#This Row],[NIF]]="","",(Q193*(IF(S193&gt;1,0,S193*0.1))*('NO TOCAR'!$AB$4)*(T193/10)))</f>
        <v/>
      </c>
      <c r="V193" s="114"/>
      <c r="W193" s="119"/>
      <c r="X193" s="123"/>
      <c r="Y193" s="119"/>
      <c r="Z193" s="114"/>
      <c r="AA193" s="176" t="str">
        <f>IF(A193="","",SUM(IF(Y193&gt;1,1,Y193),IF(W193&gt;12,12,W193)*0.6)*(IF(S193&gt;1,0,S193))*'NO TOCAR'!$AB$4*(T193/100))</f>
        <v/>
      </c>
      <c r="AB193" s="178" t="str">
        <f>IF(Tabla75[[#This Row],[NIF]]="","",U:U+AA:AA)</f>
        <v/>
      </c>
      <c r="AC193" s="117"/>
      <c r="AD193" s="109" t="str">
        <f>IF(Tabla75[[#This Row],[NIF]]="","",ENTRADA!$P$19)</f>
        <v/>
      </c>
      <c r="AE193" s="109" t="str">
        <f>IF(Tabla75[[#This Row],[NIF]]="","",ENTRADA!$F$11)</f>
        <v/>
      </c>
      <c r="AF193" s="109" t="str">
        <f>IF(Tabla75[[#This Row],[NIF]]="","",ENTRADA!$F$9)</f>
        <v/>
      </c>
      <c r="AG193" s="108" t="str">
        <f>IF(Tabla75[[#This Row],[NIF]]="","",ENTRADA!$P$9)</f>
        <v/>
      </c>
    </row>
    <row r="194" spans="1:33" s="107" customFormat="1" ht="24.95" customHeight="1">
      <c r="A194" s="110"/>
      <c r="B194" s="108" t="str">
        <f>IF($A194="","",VLOOKUP($A194,Tabla7[[#All],[NIF]:[Columna1]],2,FALSE))</f>
        <v/>
      </c>
      <c r="C194" s="108" t="str">
        <f>IF($A194="","",VLOOKUP($A194,Tabla7[[#All],[NIF]:[Columna1]],3,FALSE))</f>
        <v/>
      </c>
      <c r="D194" s="109" t="str">
        <f>IF($A194="","",VLOOKUP($A194,Tabla7[[#All],[NIF]:[Columna1]],5,FALSE))</f>
        <v/>
      </c>
      <c r="E194" s="109" t="str">
        <f>IF($A194="","",VLOOKUP($A194,Tabla7[[#All],[NIF]:[Columna1]],8,FALSE))</f>
        <v/>
      </c>
      <c r="F194" s="109" t="str">
        <f>IF($A194="","",VLOOKUP($A194,Tabla7[[#All],[NIF]:[Columna1]],6,FALSE))</f>
        <v/>
      </c>
      <c r="G194" s="108" t="str">
        <f>IF($A194="","",VLOOKUP($A194,Tabla7[[#All],[NIF]:[Columna1]],7,FALSE))</f>
        <v/>
      </c>
      <c r="H194" s="109" t="str">
        <f>IF(Tabla75[[#This Row],[CAUSA VARIACIÓN]]="","","SI")</f>
        <v/>
      </c>
      <c r="I194" s="110"/>
      <c r="J194" s="120"/>
      <c r="K194" s="120"/>
      <c r="L194" s="115"/>
      <c r="M194" s="160"/>
      <c r="N194" s="115"/>
      <c r="O194" s="115"/>
      <c r="P194" s="157" t="str">
        <f t="shared" ref="P194:P257" si="8">IF(OR(N194="ERROR",O194="ERROR"),"ERROR","")</f>
        <v/>
      </c>
      <c r="Q1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4" s="121"/>
      <c r="S194" s="122"/>
      <c r="T194" s="109" t="str">
        <f t="shared" ref="T194:T257" si="9">IF(A194="","",(IF(AND(R194&gt;99,R194&lt;400),IF(OR(F194&gt;=65,IFERROR(SEARCH("PSÍQUICA",G194,1),0)&gt;0),IF(OR(C194="MUJER",D194&gt;44.99),60,55),50),IF(OR(F194&gt;=65,IFERROR(SEARCH("PSÍQUICA",G194,1),0)&gt;0),50,IF(A194="","",40)))))</f>
        <v/>
      </c>
      <c r="U194" s="176" t="str">
        <f>IF(Tabla75[[#This Row],[NIF]]="","",(Q194*(IF(S194&gt;1,0,S194*0.1))*('NO TOCAR'!$AB$4)*(T194/10)))</f>
        <v/>
      </c>
      <c r="V194" s="114"/>
      <c r="W194" s="119"/>
      <c r="X194" s="123"/>
      <c r="Y194" s="119"/>
      <c r="Z194" s="114"/>
      <c r="AA194" s="176" t="str">
        <f>IF(A194="","",SUM(IF(Y194&gt;1,1,Y194),IF(W194&gt;12,12,W194)*0.6)*(IF(S194&gt;1,0,S194))*'NO TOCAR'!$AB$4*(T194/100))</f>
        <v/>
      </c>
      <c r="AB194" s="178" t="str">
        <f>IF(Tabla75[[#This Row],[NIF]]="","",U:U+AA:AA)</f>
        <v/>
      </c>
      <c r="AC194" s="117"/>
      <c r="AD194" s="109" t="str">
        <f>IF(Tabla75[[#This Row],[NIF]]="","",ENTRADA!$P$19)</f>
        <v/>
      </c>
      <c r="AE194" s="109" t="str">
        <f>IF(Tabla75[[#This Row],[NIF]]="","",ENTRADA!$F$11)</f>
        <v/>
      </c>
      <c r="AF194" s="109" t="str">
        <f>IF(Tabla75[[#This Row],[NIF]]="","",ENTRADA!$F$9)</f>
        <v/>
      </c>
      <c r="AG194" s="108" t="str">
        <f>IF(Tabla75[[#This Row],[NIF]]="","",ENTRADA!$P$9)</f>
        <v/>
      </c>
    </row>
    <row r="195" spans="1:33" s="107" customFormat="1" ht="24.95" customHeight="1">
      <c r="A195" s="110"/>
      <c r="B195" s="108" t="str">
        <f>IF($A195="","",VLOOKUP($A195,Tabla7[[#All],[NIF]:[Columna1]],2,FALSE))</f>
        <v/>
      </c>
      <c r="C195" s="108" t="str">
        <f>IF($A195="","",VLOOKUP($A195,Tabla7[[#All],[NIF]:[Columna1]],3,FALSE))</f>
        <v/>
      </c>
      <c r="D195" s="109" t="str">
        <f>IF($A195="","",VLOOKUP($A195,Tabla7[[#All],[NIF]:[Columna1]],5,FALSE))</f>
        <v/>
      </c>
      <c r="E195" s="109" t="str">
        <f>IF($A195="","",VLOOKUP($A195,Tabla7[[#All],[NIF]:[Columna1]],8,FALSE))</f>
        <v/>
      </c>
      <c r="F195" s="109" t="str">
        <f>IF($A195="","",VLOOKUP($A195,Tabla7[[#All],[NIF]:[Columna1]],6,FALSE))</f>
        <v/>
      </c>
      <c r="G195" s="108" t="str">
        <f>IF($A195="","",VLOOKUP($A195,Tabla7[[#All],[NIF]:[Columna1]],7,FALSE))</f>
        <v/>
      </c>
      <c r="H195" s="109" t="str">
        <f>IF(Tabla75[[#This Row],[CAUSA VARIACIÓN]]="","","SI")</f>
        <v/>
      </c>
      <c r="I195" s="110"/>
      <c r="J195" s="120"/>
      <c r="K195" s="120"/>
      <c r="L195" s="115"/>
      <c r="M195" s="115"/>
      <c r="N195" s="115"/>
      <c r="O195" s="115"/>
      <c r="P195" s="157" t="str">
        <f t="shared" si="8"/>
        <v/>
      </c>
      <c r="Q1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5" s="121"/>
      <c r="S195" s="122"/>
      <c r="T195" s="109" t="str">
        <f t="shared" si="9"/>
        <v/>
      </c>
      <c r="U195" s="176" t="str">
        <f>IF(Tabla75[[#This Row],[NIF]]="","",(Q195*(IF(S195&gt;1,0,S195*0.1))*('NO TOCAR'!$AB$4)*(T195/10)))</f>
        <v/>
      </c>
      <c r="V195" s="114"/>
      <c r="W195" s="119"/>
      <c r="X195" s="123"/>
      <c r="Y195" s="119"/>
      <c r="Z195" s="114"/>
      <c r="AA195" s="176" t="str">
        <f>IF(A195="","",SUM(IF(Y195&gt;1,1,Y195),IF(W195&gt;12,12,W195)*0.6)*(IF(S195&gt;1,0,S195))*'NO TOCAR'!$AB$4*(T195/100))</f>
        <v/>
      </c>
      <c r="AB195" s="178" t="str">
        <f>IF(Tabla75[[#This Row],[NIF]]="","",U:U+AA:AA)</f>
        <v/>
      </c>
      <c r="AC195" s="117"/>
      <c r="AD195" s="109" t="str">
        <f>IF(Tabla75[[#This Row],[NIF]]="","",ENTRADA!$P$19)</f>
        <v/>
      </c>
      <c r="AE195" s="109" t="str">
        <f>IF(Tabla75[[#This Row],[NIF]]="","",ENTRADA!$F$11)</f>
        <v/>
      </c>
      <c r="AF195" s="109" t="str">
        <f>IF(Tabla75[[#This Row],[NIF]]="","",ENTRADA!$F$9)</f>
        <v/>
      </c>
      <c r="AG195" s="108" t="str">
        <f>IF(Tabla75[[#This Row],[NIF]]="","",ENTRADA!$P$9)</f>
        <v/>
      </c>
    </row>
    <row r="196" spans="1:33" s="107" customFormat="1" ht="24.95" customHeight="1">
      <c r="A196" s="110"/>
      <c r="B196" s="108" t="str">
        <f>IF($A196="","",VLOOKUP($A196,Tabla7[[#All],[NIF]:[Columna1]],2,FALSE))</f>
        <v/>
      </c>
      <c r="C196" s="108" t="str">
        <f>IF($A196="","",VLOOKUP($A196,Tabla7[[#All],[NIF]:[Columna1]],3,FALSE))</f>
        <v/>
      </c>
      <c r="D196" s="109" t="str">
        <f>IF($A196="","",VLOOKUP($A196,Tabla7[[#All],[NIF]:[Columna1]],5,FALSE))</f>
        <v/>
      </c>
      <c r="E196" s="109" t="str">
        <f>IF($A196="","",VLOOKUP($A196,Tabla7[[#All],[NIF]:[Columna1]],8,FALSE))</f>
        <v/>
      </c>
      <c r="F196" s="109" t="str">
        <f>IF($A196="","",VLOOKUP($A196,Tabla7[[#All],[NIF]:[Columna1]],6,FALSE))</f>
        <v/>
      </c>
      <c r="G196" s="108" t="str">
        <f>IF($A196="","",VLOOKUP($A196,Tabla7[[#All],[NIF]:[Columna1]],7,FALSE))</f>
        <v/>
      </c>
      <c r="H196" s="109" t="str">
        <f>IF(Tabla75[[#This Row],[CAUSA VARIACIÓN]]="","","SI")</f>
        <v/>
      </c>
      <c r="I196" s="110"/>
      <c r="J196" s="120"/>
      <c r="K196" s="120"/>
      <c r="L196" s="115"/>
      <c r="M196" s="115"/>
      <c r="N196" s="115"/>
      <c r="O196" s="115"/>
      <c r="P196" s="157" t="str">
        <f t="shared" si="8"/>
        <v/>
      </c>
      <c r="Q1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6" s="121"/>
      <c r="S196" s="122"/>
      <c r="T196" s="109" t="str">
        <f t="shared" si="9"/>
        <v/>
      </c>
      <c r="U196" s="176" t="str">
        <f>IF(Tabla75[[#This Row],[NIF]]="","",(Q196*(IF(S196&gt;1,0,S196*0.1))*('NO TOCAR'!$AB$4)*(T196/10)))</f>
        <v/>
      </c>
      <c r="V196" s="114"/>
      <c r="W196" s="119"/>
      <c r="X196" s="123"/>
      <c r="Y196" s="119"/>
      <c r="Z196" s="114"/>
      <c r="AA196" s="176" t="str">
        <f>IF(A196="","",SUM(IF(Y196&gt;1,1,Y196),IF(W196&gt;12,12,W196)*0.6)*(IF(S196&gt;1,0,S196))*'NO TOCAR'!$AB$4*(T196/100))</f>
        <v/>
      </c>
      <c r="AB196" s="178" t="str">
        <f>IF(Tabla75[[#This Row],[NIF]]="","",U:U+AA:AA)</f>
        <v/>
      </c>
      <c r="AC196" s="117"/>
      <c r="AD196" s="109" t="str">
        <f>IF(Tabla75[[#This Row],[NIF]]="","",ENTRADA!$P$19)</f>
        <v/>
      </c>
      <c r="AE196" s="109" t="str">
        <f>IF(Tabla75[[#This Row],[NIF]]="","",ENTRADA!$F$11)</f>
        <v/>
      </c>
      <c r="AF196" s="109" t="str">
        <f>IF(Tabla75[[#This Row],[NIF]]="","",ENTRADA!$F$9)</f>
        <v/>
      </c>
      <c r="AG196" s="108" t="str">
        <f>IF(Tabla75[[#This Row],[NIF]]="","",ENTRADA!$P$9)</f>
        <v/>
      </c>
    </row>
    <row r="197" spans="1:33" s="107" customFormat="1" ht="24.95" customHeight="1">
      <c r="A197" s="110"/>
      <c r="B197" s="108" t="str">
        <f>IF($A197="","",VLOOKUP($A197,Tabla7[[#All],[NIF]:[Columna1]],2,FALSE))</f>
        <v/>
      </c>
      <c r="C197" s="108" t="str">
        <f>IF($A197="","",VLOOKUP($A197,Tabla7[[#All],[NIF]:[Columna1]],3,FALSE))</f>
        <v/>
      </c>
      <c r="D197" s="109" t="str">
        <f>IF($A197="","",VLOOKUP($A197,Tabla7[[#All],[NIF]:[Columna1]],5,FALSE))</f>
        <v/>
      </c>
      <c r="E197" s="109" t="str">
        <f>IF($A197="","",VLOOKUP($A197,Tabla7[[#All],[NIF]:[Columna1]],8,FALSE))</f>
        <v/>
      </c>
      <c r="F197" s="109" t="str">
        <f>IF($A197="","",VLOOKUP($A197,Tabla7[[#All],[NIF]:[Columna1]],6,FALSE))</f>
        <v/>
      </c>
      <c r="G197" s="108" t="str">
        <f>IF($A197="","",VLOOKUP($A197,Tabla7[[#All],[NIF]:[Columna1]],7,FALSE))</f>
        <v/>
      </c>
      <c r="H197" s="109" t="str">
        <f>IF(Tabla75[[#This Row],[CAUSA VARIACIÓN]]="","","SI")</f>
        <v/>
      </c>
      <c r="I197" s="110"/>
      <c r="J197" s="120"/>
      <c r="K197" s="120"/>
      <c r="L197" s="115"/>
      <c r="M197" s="115"/>
      <c r="N197" s="115"/>
      <c r="O197" s="115"/>
      <c r="P197" s="157" t="str">
        <f t="shared" si="8"/>
        <v/>
      </c>
      <c r="Q1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7" s="121"/>
      <c r="S197" s="122"/>
      <c r="T197" s="109" t="str">
        <f t="shared" si="9"/>
        <v/>
      </c>
      <c r="U197" s="176" t="str">
        <f>IF(Tabla75[[#This Row],[NIF]]="","",(Q197*(IF(S197&gt;1,0,S197*0.1))*('NO TOCAR'!$AB$4)*(T197/10)))</f>
        <v/>
      </c>
      <c r="V197" s="114"/>
      <c r="W197" s="119"/>
      <c r="X197" s="123"/>
      <c r="Y197" s="119"/>
      <c r="Z197" s="114"/>
      <c r="AA197" s="176" t="str">
        <f>IF(A197="","",SUM(IF(Y197&gt;1,1,Y197),IF(W197&gt;12,12,W197)*0.6)*(IF(S197&gt;1,0,S197))*'NO TOCAR'!$AB$4*(T197/100))</f>
        <v/>
      </c>
      <c r="AB197" s="178" t="str">
        <f>IF(Tabla75[[#This Row],[NIF]]="","",U:U+AA:AA)</f>
        <v/>
      </c>
      <c r="AC197" s="117"/>
      <c r="AD197" s="109" t="str">
        <f>IF(Tabla75[[#This Row],[NIF]]="","",ENTRADA!$P$19)</f>
        <v/>
      </c>
      <c r="AE197" s="109" t="str">
        <f>IF(Tabla75[[#This Row],[NIF]]="","",ENTRADA!$F$11)</f>
        <v/>
      </c>
      <c r="AF197" s="109" t="str">
        <f>IF(Tabla75[[#This Row],[NIF]]="","",ENTRADA!$F$9)</f>
        <v/>
      </c>
      <c r="AG197" s="108" t="str">
        <f>IF(Tabla75[[#This Row],[NIF]]="","",ENTRADA!$P$9)</f>
        <v/>
      </c>
    </row>
    <row r="198" spans="1:33" s="107" customFormat="1" ht="24.95" customHeight="1">
      <c r="A198" s="110"/>
      <c r="B198" s="108" t="str">
        <f>IF($A198="","",VLOOKUP($A198,Tabla7[[#All],[NIF]:[Columna1]],2,FALSE))</f>
        <v/>
      </c>
      <c r="C198" s="108" t="str">
        <f>IF($A198="","",VLOOKUP($A198,Tabla7[[#All],[NIF]:[Columna1]],3,FALSE))</f>
        <v/>
      </c>
      <c r="D198" s="109" t="str">
        <f>IF($A198="","",VLOOKUP($A198,Tabla7[[#All],[NIF]:[Columna1]],5,FALSE))</f>
        <v/>
      </c>
      <c r="E198" s="109" t="str">
        <f>IF($A198="","",VLOOKUP($A198,Tabla7[[#All],[NIF]:[Columna1]],8,FALSE))</f>
        <v/>
      </c>
      <c r="F198" s="109" t="str">
        <f>IF($A198="","",VLOOKUP($A198,Tabla7[[#All],[NIF]:[Columna1]],6,FALSE))</f>
        <v/>
      </c>
      <c r="G198" s="108" t="str">
        <f>IF($A198="","",VLOOKUP($A198,Tabla7[[#All],[NIF]:[Columna1]],7,FALSE))</f>
        <v/>
      </c>
      <c r="H198" s="109" t="str">
        <f>IF(Tabla75[[#This Row],[CAUSA VARIACIÓN]]="","","SI")</f>
        <v/>
      </c>
      <c r="I198" s="110"/>
      <c r="J198" s="120"/>
      <c r="K198" s="120"/>
      <c r="L198" s="115"/>
      <c r="M198" s="160"/>
      <c r="N198" s="115"/>
      <c r="O198" s="115"/>
      <c r="P198" s="157" t="str">
        <f t="shared" si="8"/>
        <v/>
      </c>
      <c r="Q1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8" s="121"/>
      <c r="S198" s="122"/>
      <c r="T198" s="109" t="str">
        <f t="shared" si="9"/>
        <v/>
      </c>
      <c r="U198" s="176" t="str">
        <f>IF(Tabla75[[#This Row],[NIF]]="","",(Q198*(IF(S198&gt;1,0,S198*0.1))*('NO TOCAR'!$AB$4)*(T198/10)))</f>
        <v/>
      </c>
      <c r="V198" s="114"/>
      <c r="W198" s="119"/>
      <c r="X198" s="123"/>
      <c r="Y198" s="119"/>
      <c r="Z198" s="114"/>
      <c r="AA198" s="176" t="str">
        <f>IF(A198="","",SUM(IF(Y198&gt;1,1,Y198),IF(W198&gt;12,12,W198)*0.6)*(IF(S198&gt;1,0,S198))*'NO TOCAR'!$AB$4*(T198/100))</f>
        <v/>
      </c>
      <c r="AB198" s="178" t="str">
        <f>IF(Tabla75[[#This Row],[NIF]]="","",U:U+AA:AA)</f>
        <v/>
      </c>
      <c r="AC198" s="117"/>
      <c r="AD198" s="109" t="str">
        <f>IF(Tabla75[[#This Row],[NIF]]="","",ENTRADA!$P$19)</f>
        <v/>
      </c>
      <c r="AE198" s="109" t="str">
        <f>IF(Tabla75[[#This Row],[NIF]]="","",ENTRADA!$F$11)</f>
        <v/>
      </c>
      <c r="AF198" s="109" t="str">
        <f>IF(Tabla75[[#This Row],[NIF]]="","",ENTRADA!$F$9)</f>
        <v/>
      </c>
      <c r="AG198" s="108" t="str">
        <f>IF(Tabla75[[#This Row],[NIF]]="","",ENTRADA!$P$9)</f>
        <v/>
      </c>
    </row>
    <row r="199" spans="1:33" s="107" customFormat="1" ht="24.95" customHeight="1">
      <c r="A199" s="110"/>
      <c r="B199" s="108" t="str">
        <f>IF($A199="","",VLOOKUP($A199,Tabla7[[#All],[NIF]:[Columna1]],2,FALSE))</f>
        <v/>
      </c>
      <c r="C199" s="108" t="str">
        <f>IF($A199="","",VLOOKUP($A199,Tabla7[[#All],[NIF]:[Columna1]],3,FALSE))</f>
        <v/>
      </c>
      <c r="D199" s="109" t="str">
        <f>IF($A199="","",VLOOKUP($A199,Tabla7[[#All],[NIF]:[Columna1]],5,FALSE))</f>
        <v/>
      </c>
      <c r="E199" s="109" t="str">
        <f>IF($A199="","",VLOOKUP($A199,Tabla7[[#All],[NIF]:[Columna1]],8,FALSE))</f>
        <v/>
      </c>
      <c r="F199" s="109" t="str">
        <f>IF($A199="","",VLOOKUP($A199,Tabla7[[#All],[NIF]:[Columna1]],6,FALSE))</f>
        <v/>
      </c>
      <c r="G199" s="108" t="str">
        <f>IF($A199="","",VLOOKUP($A199,Tabla7[[#All],[NIF]:[Columna1]],7,FALSE))</f>
        <v/>
      </c>
      <c r="H199" s="109" t="str">
        <f>IF(Tabla75[[#This Row],[CAUSA VARIACIÓN]]="","","SI")</f>
        <v/>
      </c>
      <c r="I199" s="110"/>
      <c r="J199" s="120"/>
      <c r="K199" s="120"/>
      <c r="L199" s="115"/>
      <c r="M199" s="115"/>
      <c r="N199" s="115"/>
      <c r="O199" s="115"/>
      <c r="P199" s="157" t="str">
        <f t="shared" si="8"/>
        <v/>
      </c>
      <c r="Q1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199" s="121"/>
      <c r="S199" s="122"/>
      <c r="T199" s="109" t="str">
        <f t="shared" si="9"/>
        <v/>
      </c>
      <c r="U199" s="176" t="str">
        <f>IF(Tabla75[[#This Row],[NIF]]="","",(Q199*(IF(S199&gt;1,0,S199*0.1))*('NO TOCAR'!$AB$4)*(T199/10)))</f>
        <v/>
      </c>
      <c r="V199" s="114"/>
      <c r="W199" s="119"/>
      <c r="X199" s="123"/>
      <c r="Y199" s="119"/>
      <c r="Z199" s="114"/>
      <c r="AA199" s="176" t="str">
        <f>IF(A199="","",SUM(IF(Y199&gt;1,1,Y199),IF(W199&gt;12,12,W199)*0.6)*(IF(S199&gt;1,0,S199))*'NO TOCAR'!$AB$4*(T199/100))</f>
        <v/>
      </c>
      <c r="AB199" s="178" t="str">
        <f>IF(Tabla75[[#This Row],[NIF]]="","",U:U+AA:AA)</f>
        <v/>
      </c>
      <c r="AC199" s="117"/>
      <c r="AD199" s="109" t="str">
        <f>IF(Tabla75[[#This Row],[NIF]]="","",ENTRADA!$P$19)</f>
        <v/>
      </c>
      <c r="AE199" s="109" t="str">
        <f>IF(Tabla75[[#This Row],[NIF]]="","",ENTRADA!$F$11)</f>
        <v/>
      </c>
      <c r="AF199" s="109" t="str">
        <f>IF(Tabla75[[#This Row],[NIF]]="","",ENTRADA!$F$9)</f>
        <v/>
      </c>
      <c r="AG199" s="108" t="str">
        <f>IF(Tabla75[[#This Row],[NIF]]="","",ENTRADA!$P$9)</f>
        <v/>
      </c>
    </row>
    <row r="200" spans="1:33" s="107" customFormat="1" ht="24.95" customHeight="1">
      <c r="A200" s="110"/>
      <c r="B200" s="108" t="str">
        <f>IF($A200="","",VLOOKUP($A200,Tabla7[[#All],[NIF]:[Columna1]],2,FALSE))</f>
        <v/>
      </c>
      <c r="C200" s="108" t="str">
        <f>IF($A200="","",VLOOKUP($A200,Tabla7[[#All],[NIF]:[Columna1]],3,FALSE))</f>
        <v/>
      </c>
      <c r="D200" s="109" t="str">
        <f>IF($A200="","",VLOOKUP($A200,Tabla7[[#All],[NIF]:[Columna1]],5,FALSE))</f>
        <v/>
      </c>
      <c r="E200" s="109" t="str">
        <f>IF($A200="","",VLOOKUP($A200,Tabla7[[#All],[NIF]:[Columna1]],8,FALSE))</f>
        <v/>
      </c>
      <c r="F200" s="109" t="str">
        <f>IF($A200="","",VLOOKUP($A200,Tabla7[[#All],[NIF]:[Columna1]],6,FALSE))</f>
        <v/>
      </c>
      <c r="G200" s="108" t="str">
        <f>IF($A200="","",VLOOKUP($A200,Tabla7[[#All],[NIF]:[Columna1]],7,FALSE))</f>
        <v/>
      </c>
      <c r="H200" s="109" t="str">
        <f>IF(Tabla75[[#This Row],[CAUSA VARIACIÓN]]="","","SI")</f>
        <v/>
      </c>
      <c r="I200" s="110"/>
      <c r="J200" s="120"/>
      <c r="K200" s="120"/>
      <c r="L200" s="115"/>
      <c r="M200" s="115"/>
      <c r="N200" s="115"/>
      <c r="O200" s="115"/>
      <c r="P200" s="157" t="str">
        <f t="shared" si="8"/>
        <v/>
      </c>
      <c r="Q2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0" s="121"/>
      <c r="S200" s="122"/>
      <c r="T200" s="109" t="str">
        <f t="shared" si="9"/>
        <v/>
      </c>
      <c r="U200" s="176" t="str">
        <f>IF(Tabla75[[#This Row],[NIF]]="","",(Q200*(IF(S200&gt;1,0,S200*0.1))*('NO TOCAR'!$AB$4)*(T200/10)))</f>
        <v/>
      </c>
      <c r="V200" s="114"/>
      <c r="W200" s="119"/>
      <c r="X200" s="123"/>
      <c r="Y200" s="119"/>
      <c r="Z200" s="114"/>
      <c r="AA200" s="176" t="str">
        <f>IF(A200="","",SUM(IF(Y200&gt;1,1,Y200),IF(W200&gt;12,12,W200)*0.6)*(IF(S200&gt;1,0,S200))*'NO TOCAR'!$AB$4*(T200/100))</f>
        <v/>
      </c>
      <c r="AB200" s="178" t="str">
        <f>IF(Tabla75[[#This Row],[NIF]]="","",U:U+AA:AA)</f>
        <v/>
      </c>
      <c r="AC200" s="117"/>
      <c r="AD200" s="109" t="str">
        <f>IF(Tabla75[[#This Row],[NIF]]="","",ENTRADA!$P$19)</f>
        <v/>
      </c>
      <c r="AE200" s="109" t="str">
        <f>IF(Tabla75[[#This Row],[NIF]]="","",ENTRADA!$F$11)</f>
        <v/>
      </c>
      <c r="AF200" s="109" t="str">
        <f>IF(Tabla75[[#This Row],[NIF]]="","",ENTRADA!$F$9)</f>
        <v/>
      </c>
      <c r="AG200" s="108" t="str">
        <f>IF(Tabla75[[#This Row],[NIF]]="","",ENTRADA!$P$9)</f>
        <v/>
      </c>
    </row>
    <row r="201" spans="1:33" s="107" customFormat="1" ht="24.95" customHeight="1">
      <c r="A201" s="110"/>
      <c r="B201" s="108" t="str">
        <f>IF($A201="","",VLOOKUP($A201,Tabla7[[#All],[NIF]:[Columna1]],2,FALSE))</f>
        <v/>
      </c>
      <c r="C201" s="108" t="str">
        <f>IF($A201="","",VLOOKUP($A201,Tabla7[[#All],[NIF]:[Columna1]],3,FALSE))</f>
        <v/>
      </c>
      <c r="D201" s="109" t="str">
        <f>IF($A201="","",VLOOKUP($A201,Tabla7[[#All],[NIF]:[Columna1]],5,FALSE))</f>
        <v/>
      </c>
      <c r="E201" s="109" t="str">
        <f>IF($A201="","",VLOOKUP($A201,Tabla7[[#All],[NIF]:[Columna1]],8,FALSE))</f>
        <v/>
      </c>
      <c r="F201" s="109" t="str">
        <f>IF($A201="","",VLOOKUP($A201,Tabla7[[#All],[NIF]:[Columna1]],6,FALSE))</f>
        <v/>
      </c>
      <c r="G201" s="108" t="str">
        <f>IF($A201="","",VLOOKUP($A201,Tabla7[[#All],[NIF]:[Columna1]],7,FALSE))</f>
        <v/>
      </c>
      <c r="H201" s="109" t="str">
        <f>IF(Tabla75[[#This Row],[CAUSA VARIACIÓN]]="","","SI")</f>
        <v/>
      </c>
      <c r="I201" s="110"/>
      <c r="J201" s="120"/>
      <c r="K201" s="120"/>
      <c r="L201" s="115"/>
      <c r="M201" s="115"/>
      <c r="N201" s="115"/>
      <c r="O201" s="115"/>
      <c r="P201" s="157" t="str">
        <f t="shared" si="8"/>
        <v/>
      </c>
      <c r="Q2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1" s="121"/>
      <c r="S201" s="122"/>
      <c r="T201" s="109" t="str">
        <f t="shared" si="9"/>
        <v/>
      </c>
      <c r="U201" s="176" t="str">
        <f>IF(Tabla75[[#This Row],[NIF]]="","",(Q201*(IF(S201&gt;1,0,S201*0.1))*('NO TOCAR'!$AB$4)*(T201/10)))</f>
        <v/>
      </c>
      <c r="V201" s="114"/>
      <c r="W201" s="119"/>
      <c r="X201" s="123"/>
      <c r="Y201" s="119"/>
      <c r="Z201" s="114"/>
      <c r="AA201" s="176" t="str">
        <f>IF(A201="","",SUM(IF(Y201&gt;1,1,Y201),IF(W201&gt;12,12,W201)*0.6)*(IF(S201&gt;1,0,S201))*'NO TOCAR'!$AB$4*(T201/100))</f>
        <v/>
      </c>
      <c r="AB201" s="178" t="str">
        <f>IF(Tabla75[[#This Row],[NIF]]="","",U:U+AA:AA)</f>
        <v/>
      </c>
      <c r="AC201" s="117"/>
      <c r="AD201" s="109" t="str">
        <f>IF(Tabla75[[#This Row],[NIF]]="","",ENTRADA!$P$19)</f>
        <v/>
      </c>
      <c r="AE201" s="109" t="str">
        <f>IF(Tabla75[[#This Row],[NIF]]="","",ENTRADA!$F$11)</f>
        <v/>
      </c>
      <c r="AF201" s="109" t="str">
        <f>IF(Tabla75[[#This Row],[NIF]]="","",ENTRADA!$F$9)</f>
        <v/>
      </c>
      <c r="AG201" s="108" t="str">
        <f>IF(Tabla75[[#This Row],[NIF]]="","",ENTRADA!$P$9)</f>
        <v/>
      </c>
    </row>
    <row r="202" spans="1:33" s="107" customFormat="1" ht="24.95" customHeight="1">
      <c r="A202" s="110"/>
      <c r="B202" s="108" t="str">
        <f>IF($A202="","",VLOOKUP($A202,Tabla7[[#All],[NIF]:[Columna1]],2,FALSE))</f>
        <v/>
      </c>
      <c r="C202" s="108" t="str">
        <f>IF($A202="","",VLOOKUP($A202,Tabla7[[#All],[NIF]:[Columna1]],3,FALSE))</f>
        <v/>
      </c>
      <c r="D202" s="109" t="str">
        <f>IF($A202="","",VLOOKUP($A202,Tabla7[[#All],[NIF]:[Columna1]],5,FALSE))</f>
        <v/>
      </c>
      <c r="E202" s="109" t="str">
        <f>IF($A202="","",VLOOKUP($A202,Tabla7[[#All],[NIF]:[Columna1]],8,FALSE))</f>
        <v/>
      </c>
      <c r="F202" s="109" t="str">
        <f>IF($A202="","",VLOOKUP($A202,Tabla7[[#All],[NIF]:[Columna1]],6,FALSE))</f>
        <v/>
      </c>
      <c r="G202" s="108" t="str">
        <f>IF($A202="","",VLOOKUP($A202,Tabla7[[#All],[NIF]:[Columna1]],7,FALSE))</f>
        <v/>
      </c>
      <c r="H202" s="109" t="str">
        <f>IF(Tabla75[[#This Row],[CAUSA VARIACIÓN]]="","","SI")</f>
        <v/>
      </c>
      <c r="I202" s="110"/>
      <c r="J202" s="120"/>
      <c r="K202" s="120"/>
      <c r="L202" s="115"/>
      <c r="M202" s="160"/>
      <c r="N202" s="115"/>
      <c r="O202" s="115"/>
      <c r="P202" s="157" t="str">
        <f t="shared" si="8"/>
        <v/>
      </c>
      <c r="Q2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2" s="121"/>
      <c r="S202" s="122"/>
      <c r="T202" s="109" t="str">
        <f t="shared" si="9"/>
        <v/>
      </c>
      <c r="U202" s="176" t="str">
        <f>IF(Tabla75[[#This Row],[NIF]]="","",(Q202*(IF(S202&gt;1,0,S202*0.1))*('NO TOCAR'!$AB$4)*(T202/10)))</f>
        <v/>
      </c>
      <c r="V202" s="114"/>
      <c r="W202" s="119"/>
      <c r="X202" s="123"/>
      <c r="Y202" s="119"/>
      <c r="Z202" s="114"/>
      <c r="AA202" s="176" t="str">
        <f>IF(A202="","",SUM(IF(Y202&gt;1,1,Y202),IF(W202&gt;12,12,W202)*0.6)*(IF(S202&gt;1,0,S202))*'NO TOCAR'!$AB$4*(T202/100))</f>
        <v/>
      </c>
      <c r="AB202" s="178" t="str">
        <f>IF(Tabla75[[#This Row],[NIF]]="","",U:U+AA:AA)</f>
        <v/>
      </c>
      <c r="AC202" s="117"/>
      <c r="AD202" s="109" t="str">
        <f>IF(Tabla75[[#This Row],[NIF]]="","",ENTRADA!$P$19)</f>
        <v/>
      </c>
      <c r="AE202" s="109" t="str">
        <f>IF(Tabla75[[#This Row],[NIF]]="","",ENTRADA!$F$11)</f>
        <v/>
      </c>
      <c r="AF202" s="109" t="str">
        <f>IF(Tabla75[[#This Row],[NIF]]="","",ENTRADA!$F$9)</f>
        <v/>
      </c>
      <c r="AG202" s="108" t="str">
        <f>IF(Tabla75[[#This Row],[NIF]]="","",ENTRADA!$P$9)</f>
        <v/>
      </c>
    </row>
    <row r="203" spans="1:33" s="107" customFormat="1" ht="24.95" customHeight="1">
      <c r="A203" s="110"/>
      <c r="B203" s="108" t="str">
        <f>IF($A203="","",VLOOKUP($A203,Tabla7[[#All],[NIF]:[Columna1]],2,FALSE))</f>
        <v/>
      </c>
      <c r="C203" s="108" t="str">
        <f>IF($A203="","",VLOOKUP($A203,Tabla7[[#All],[NIF]:[Columna1]],3,FALSE))</f>
        <v/>
      </c>
      <c r="D203" s="109" t="str">
        <f>IF($A203="","",VLOOKUP($A203,Tabla7[[#All],[NIF]:[Columna1]],5,FALSE))</f>
        <v/>
      </c>
      <c r="E203" s="109" t="str">
        <f>IF($A203="","",VLOOKUP($A203,Tabla7[[#All],[NIF]:[Columna1]],8,FALSE))</f>
        <v/>
      </c>
      <c r="F203" s="109" t="str">
        <f>IF($A203="","",VLOOKUP($A203,Tabla7[[#All],[NIF]:[Columna1]],6,FALSE))</f>
        <v/>
      </c>
      <c r="G203" s="108" t="str">
        <f>IF($A203="","",VLOOKUP($A203,Tabla7[[#All],[NIF]:[Columna1]],7,FALSE))</f>
        <v/>
      </c>
      <c r="H203" s="109" t="str">
        <f>IF(Tabla75[[#This Row],[CAUSA VARIACIÓN]]="","","SI")</f>
        <v/>
      </c>
      <c r="I203" s="110"/>
      <c r="J203" s="120"/>
      <c r="K203" s="120"/>
      <c r="L203" s="115"/>
      <c r="M203" s="115"/>
      <c r="N203" s="115"/>
      <c r="O203" s="115"/>
      <c r="P203" s="157" t="str">
        <f t="shared" si="8"/>
        <v/>
      </c>
      <c r="Q2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3" s="121"/>
      <c r="S203" s="122"/>
      <c r="T203" s="109" t="str">
        <f t="shared" si="9"/>
        <v/>
      </c>
      <c r="U203" s="176" t="str">
        <f>IF(Tabla75[[#This Row],[NIF]]="","",(Q203*(IF(S203&gt;1,0,S203*0.1))*('NO TOCAR'!$AB$4)*(T203/10)))</f>
        <v/>
      </c>
      <c r="V203" s="114"/>
      <c r="W203" s="119"/>
      <c r="X203" s="123"/>
      <c r="Y203" s="119"/>
      <c r="Z203" s="114"/>
      <c r="AA203" s="176" t="str">
        <f>IF(A203="","",SUM(IF(Y203&gt;1,1,Y203),IF(W203&gt;12,12,W203)*0.6)*(IF(S203&gt;1,0,S203))*'NO TOCAR'!$AB$4*(T203/100))</f>
        <v/>
      </c>
      <c r="AB203" s="178" t="str">
        <f>IF(Tabla75[[#This Row],[NIF]]="","",U:U+AA:AA)</f>
        <v/>
      </c>
      <c r="AC203" s="117"/>
      <c r="AD203" s="109" t="str">
        <f>IF(Tabla75[[#This Row],[NIF]]="","",ENTRADA!$P$19)</f>
        <v/>
      </c>
      <c r="AE203" s="109" t="str">
        <f>IF(Tabla75[[#This Row],[NIF]]="","",ENTRADA!$F$11)</f>
        <v/>
      </c>
      <c r="AF203" s="109" t="str">
        <f>IF(Tabla75[[#This Row],[NIF]]="","",ENTRADA!$F$9)</f>
        <v/>
      </c>
      <c r="AG203" s="108" t="str">
        <f>IF(Tabla75[[#This Row],[NIF]]="","",ENTRADA!$P$9)</f>
        <v/>
      </c>
    </row>
    <row r="204" spans="1:33" s="107" customFormat="1" ht="24.95" customHeight="1">
      <c r="A204" s="110"/>
      <c r="B204" s="108" t="str">
        <f>IF($A204="","",VLOOKUP($A204,Tabla7[[#All],[NIF]:[Columna1]],2,FALSE))</f>
        <v/>
      </c>
      <c r="C204" s="108" t="str">
        <f>IF($A204="","",VLOOKUP($A204,Tabla7[[#All],[NIF]:[Columna1]],3,FALSE))</f>
        <v/>
      </c>
      <c r="D204" s="109" t="str">
        <f>IF($A204="","",VLOOKUP($A204,Tabla7[[#All],[NIF]:[Columna1]],5,FALSE))</f>
        <v/>
      </c>
      <c r="E204" s="109" t="str">
        <f>IF($A204="","",VLOOKUP($A204,Tabla7[[#All],[NIF]:[Columna1]],8,FALSE))</f>
        <v/>
      </c>
      <c r="F204" s="109" t="str">
        <f>IF($A204="","",VLOOKUP($A204,Tabla7[[#All],[NIF]:[Columna1]],6,FALSE))</f>
        <v/>
      </c>
      <c r="G204" s="108" t="str">
        <f>IF($A204="","",VLOOKUP($A204,Tabla7[[#All],[NIF]:[Columna1]],7,FALSE))</f>
        <v/>
      </c>
      <c r="H204" s="109" t="str">
        <f>IF(Tabla75[[#This Row],[CAUSA VARIACIÓN]]="","","SI")</f>
        <v/>
      </c>
      <c r="I204" s="110"/>
      <c r="J204" s="120"/>
      <c r="K204" s="120"/>
      <c r="L204" s="115"/>
      <c r="M204" s="115"/>
      <c r="N204" s="115"/>
      <c r="O204" s="115"/>
      <c r="P204" s="157" t="str">
        <f t="shared" si="8"/>
        <v/>
      </c>
      <c r="Q2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4" s="121"/>
      <c r="S204" s="122"/>
      <c r="T204" s="109" t="str">
        <f t="shared" si="9"/>
        <v/>
      </c>
      <c r="U204" s="176" t="str">
        <f>IF(Tabla75[[#This Row],[NIF]]="","",(Q204*(IF(S204&gt;1,0,S204*0.1))*('NO TOCAR'!$AB$4)*(T204/10)))</f>
        <v/>
      </c>
      <c r="V204" s="114"/>
      <c r="W204" s="119"/>
      <c r="X204" s="123"/>
      <c r="Y204" s="119"/>
      <c r="Z204" s="114"/>
      <c r="AA204" s="176" t="str">
        <f>IF(A204="","",SUM(IF(Y204&gt;1,1,Y204),IF(W204&gt;12,12,W204)*0.6)*(IF(S204&gt;1,0,S204))*'NO TOCAR'!$AB$4*(T204/100))</f>
        <v/>
      </c>
      <c r="AB204" s="178" t="str">
        <f>IF(Tabla75[[#This Row],[NIF]]="","",U:U+AA:AA)</f>
        <v/>
      </c>
      <c r="AC204" s="117"/>
      <c r="AD204" s="109" t="str">
        <f>IF(Tabla75[[#This Row],[NIF]]="","",ENTRADA!$P$19)</f>
        <v/>
      </c>
      <c r="AE204" s="109" t="str">
        <f>IF(Tabla75[[#This Row],[NIF]]="","",ENTRADA!$F$11)</f>
        <v/>
      </c>
      <c r="AF204" s="109" t="str">
        <f>IF(Tabla75[[#This Row],[NIF]]="","",ENTRADA!$F$9)</f>
        <v/>
      </c>
      <c r="AG204" s="108" t="str">
        <f>IF(Tabla75[[#This Row],[NIF]]="","",ENTRADA!$P$9)</f>
        <v/>
      </c>
    </row>
    <row r="205" spans="1:33" s="107" customFormat="1" ht="24.95" customHeight="1">
      <c r="A205" s="110"/>
      <c r="B205" s="108" t="str">
        <f>IF($A205="","",VLOOKUP($A205,Tabla7[[#All],[NIF]:[Columna1]],2,FALSE))</f>
        <v/>
      </c>
      <c r="C205" s="108" t="str">
        <f>IF($A205="","",VLOOKUP($A205,Tabla7[[#All],[NIF]:[Columna1]],3,FALSE))</f>
        <v/>
      </c>
      <c r="D205" s="109" t="str">
        <f>IF($A205="","",VLOOKUP($A205,Tabla7[[#All],[NIF]:[Columna1]],5,FALSE))</f>
        <v/>
      </c>
      <c r="E205" s="109" t="str">
        <f>IF($A205="","",VLOOKUP($A205,Tabla7[[#All],[NIF]:[Columna1]],8,FALSE))</f>
        <v/>
      </c>
      <c r="F205" s="109" t="str">
        <f>IF($A205="","",VLOOKUP($A205,Tabla7[[#All],[NIF]:[Columna1]],6,FALSE))</f>
        <v/>
      </c>
      <c r="G205" s="108" t="str">
        <f>IF($A205="","",VLOOKUP($A205,Tabla7[[#All],[NIF]:[Columna1]],7,FALSE))</f>
        <v/>
      </c>
      <c r="H205" s="109" t="str">
        <f>IF(Tabla75[[#This Row],[CAUSA VARIACIÓN]]="","","SI")</f>
        <v/>
      </c>
      <c r="I205" s="110"/>
      <c r="J205" s="120"/>
      <c r="K205" s="120"/>
      <c r="L205" s="115"/>
      <c r="M205" s="115"/>
      <c r="N205" s="115"/>
      <c r="O205" s="115"/>
      <c r="P205" s="157" t="str">
        <f t="shared" si="8"/>
        <v/>
      </c>
      <c r="Q2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5" s="121"/>
      <c r="S205" s="122"/>
      <c r="T205" s="109" t="str">
        <f t="shared" si="9"/>
        <v/>
      </c>
      <c r="U205" s="176" t="str">
        <f>IF(Tabla75[[#This Row],[NIF]]="","",(Q205*(IF(S205&gt;1,0,S205*0.1))*('NO TOCAR'!$AB$4)*(T205/10)))</f>
        <v/>
      </c>
      <c r="V205" s="114"/>
      <c r="W205" s="119"/>
      <c r="X205" s="123"/>
      <c r="Y205" s="119"/>
      <c r="Z205" s="114"/>
      <c r="AA205" s="176" t="str">
        <f>IF(A205="","",SUM(IF(Y205&gt;1,1,Y205),IF(W205&gt;12,12,W205)*0.6)*(IF(S205&gt;1,0,S205))*'NO TOCAR'!$AB$4*(T205/100))</f>
        <v/>
      </c>
      <c r="AB205" s="178" t="str">
        <f>IF(Tabla75[[#This Row],[NIF]]="","",U:U+AA:AA)</f>
        <v/>
      </c>
      <c r="AC205" s="117"/>
      <c r="AD205" s="109" t="str">
        <f>IF(Tabla75[[#This Row],[NIF]]="","",ENTRADA!$P$19)</f>
        <v/>
      </c>
      <c r="AE205" s="109" t="str">
        <f>IF(Tabla75[[#This Row],[NIF]]="","",ENTRADA!$F$11)</f>
        <v/>
      </c>
      <c r="AF205" s="109" t="str">
        <f>IF(Tabla75[[#This Row],[NIF]]="","",ENTRADA!$F$9)</f>
        <v/>
      </c>
      <c r="AG205" s="108" t="str">
        <f>IF(Tabla75[[#This Row],[NIF]]="","",ENTRADA!$P$9)</f>
        <v/>
      </c>
    </row>
    <row r="206" spans="1:33" s="107" customFormat="1" ht="24.95" customHeight="1">
      <c r="A206" s="110"/>
      <c r="B206" s="108" t="str">
        <f>IF($A206="","",VLOOKUP($A206,Tabla7[[#All],[NIF]:[Columna1]],2,FALSE))</f>
        <v/>
      </c>
      <c r="C206" s="108" t="str">
        <f>IF($A206="","",VLOOKUP($A206,Tabla7[[#All],[NIF]:[Columna1]],3,FALSE))</f>
        <v/>
      </c>
      <c r="D206" s="109" t="str">
        <f>IF($A206="","",VLOOKUP($A206,Tabla7[[#All],[NIF]:[Columna1]],5,FALSE))</f>
        <v/>
      </c>
      <c r="E206" s="109" t="str">
        <f>IF($A206="","",VLOOKUP($A206,Tabla7[[#All],[NIF]:[Columna1]],8,FALSE))</f>
        <v/>
      </c>
      <c r="F206" s="109" t="str">
        <f>IF($A206="","",VLOOKUP($A206,Tabla7[[#All],[NIF]:[Columna1]],6,FALSE))</f>
        <v/>
      </c>
      <c r="G206" s="108" t="str">
        <f>IF($A206="","",VLOOKUP($A206,Tabla7[[#All],[NIF]:[Columna1]],7,FALSE))</f>
        <v/>
      </c>
      <c r="H206" s="109" t="str">
        <f>IF(Tabla75[[#This Row],[CAUSA VARIACIÓN]]="","","SI")</f>
        <v/>
      </c>
      <c r="I206" s="110"/>
      <c r="J206" s="120"/>
      <c r="K206" s="120"/>
      <c r="L206" s="115"/>
      <c r="M206" s="160"/>
      <c r="N206" s="115"/>
      <c r="O206" s="115"/>
      <c r="P206" s="157" t="str">
        <f t="shared" si="8"/>
        <v/>
      </c>
      <c r="Q2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6" s="121"/>
      <c r="S206" s="122"/>
      <c r="T206" s="109" t="str">
        <f t="shared" si="9"/>
        <v/>
      </c>
      <c r="U206" s="176" t="str">
        <f>IF(Tabla75[[#This Row],[NIF]]="","",(Q206*(IF(S206&gt;1,0,S206*0.1))*('NO TOCAR'!$AB$4)*(T206/10)))</f>
        <v/>
      </c>
      <c r="V206" s="114"/>
      <c r="W206" s="119"/>
      <c r="X206" s="123"/>
      <c r="Y206" s="119"/>
      <c r="Z206" s="114"/>
      <c r="AA206" s="176" t="str">
        <f>IF(A206="","",SUM(IF(Y206&gt;1,1,Y206),IF(W206&gt;12,12,W206)*0.6)*(IF(S206&gt;1,0,S206))*'NO TOCAR'!$AB$4*(T206/100))</f>
        <v/>
      </c>
      <c r="AB206" s="178" t="str">
        <f>IF(Tabla75[[#This Row],[NIF]]="","",U:U+AA:AA)</f>
        <v/>
      </c>
      <c r="AC206" s="117"/>
      <c r="AD206" s="109" t="str">
        <f>IF(Tabla75[[#This Row],[NIF]]="","",ENTRADA!$P$19)</f>
        <v/>
      </c>
      <c r="AE206" s="109" t="str">
        <f>IF(Tabla75[[#This Row],[NIF]]="","",ENTRADA!$F$11)</f>
        <v/>
      </c>
      <c r="AF206" s="109" t="str">
        <f>IF(Tabla75[[#This Row],[NIF]]="","",ENTRADA!$F$9)</f>
        <v/>
      </c>
      <c r="AG206" s="108" t="str">
        <f>IF(Tabla75[[#This Row],[NIF]]="","",ENTRADA!$P$9)</f>
        <v/>
      </c>
    </row>
    <row r="207" spans="1:33" s="107" customFormat="1" ht="24.95" customHeight="1">
      <c r="A207" s="110"/>
      <c r="B207" s="108" t="str">
        <f>IF($A207="","",VLOOKUP($A207,Tabla7[[#All],[NIF]:[Columna1]],2,FALSE))</f>
        <v/>
      </c>
      <c r="C207" s="108" t="str">
        <f>IF($A207="","",VLOOKUP($A207,Tabla7[[#All],[NIF]:[Columna1]],3,FALSE))</f>
        <v/>
      </c>
      <c r="D207" s="109" t="str">
        <f>IF($A207="","",VLOOKUP($A207,Tabla7[[#All],[NIF]:[Columna1]],5,FALSE))</f>
        <v/>
      </c>
      <c r="E207" s="109" t="str">
        <f>IF($A207="","",VLOOKUP($A207,Tabla7[[#All],[NIF]:[Columna1]],8,FALSE))</f>
        <v/>
      </c>
      <c r="F207" s="109" t="str">
        <f>IF($A207="","",VLOOKUP($A207,Tabla7[[#All],[NIF]:[Columna1]],6,FALSE))</f>
        <v/>
      </c>
      <c r="G207" s="108" t="str">
        <f>IF($A207="","",VLOOKUP($A207,Tabla7[[#All],[NIF]:[Columna1]],7,FALSE))</f>
        <v/>
      </c>
      <c r="H207" s="109" t="str">
        <f>IF(Tabla75[[#This Row],[CAUSA VARIACIÓN]]="","","SI")</f>
        <v/>
      </c>
      <c r="I207" s="110"/>
      <c r="J207" s="120"/>
      <c r="K207" s="120"/>
      <c r="L207" s="115"/>
      <c r="M207" s="115"/>
      <c r="N207" s="115"/>
      <c r="O207" s="115"/>
      <c r="P207" s="157" t="str">
        <f t="shared" si="8"/>
        <v/>
      </c>
      <c r="Q2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7" s="121"/>
      <c r="S207" s="122"/>
      <c r="T207" s="109" t="str">
        <f t="shared" si="9"/>
        <v/>
      </c>
      <c r="U207" s="176" t="str">
        <f>IF(Tabla75[[#This Row],[NIF]]="","",(Q207*(IF(S207&gt;1,0,S207*0.1))*('NO TOCAR'!$AB$4)*(T207/10)))</f>
        <v/>
      </c>
      <c r="V207" s="114"/>
      <c r="W207" s="119"/>
      <c r="X207" s="123"/>
      <c r="Y207" s="119"/>
      <c r="Z207" s="114"/>
      <c r="AA207" s="176" t="str">
        <f>IF(A207="","",SUM(IF(Y207&gt;1,1,Y207),IF(W207&gt;12,12,W207)*0.6)*(IF(S207&gt;1,0,S207))*'NO TOCAR'!$AB$4*(T207/100))</f>
        <v/>
      </c>
      <c r="AB207" s="178" t="str">
        <f>IF(Tabla75[[#This Row],[NIF]]="","",U:U+AA:AA)</f>
        <v/>
      </c>
      <c r="AC207" s="117"/>
      <c r="AD207" s="109" t="str">
        <f>IF(Tabla75[[#This Row],[NIF]]="","",ENTRADA!$P$19)</f>
        <v/>
      </c>
      <c r="AE207" s="109" t="str">
        <f>IF(Tabla75[[#This Row],[NIF]]="","",ENTRADA!$F$11)</f>
        <v/>
      </c>
      <c r="AF207" s="109" t="str">
        <f>IF(Tabla75[[#This Row],[NIF]]="","",ENTRADA!$F$9)</f>
        <v/>
      </c>
      <c r="AG207" s="108" t="str">
        <f>IF(Tabla75[[#This Row],[NIF]]="","",ENTRADA!$P$9)</f>
        <v/>
      </c>
    </row>
    <row r="208" spans="1:33" s="107" customFormat="1" ht="24.95" customHeight="1">
      <c r="A208" s="110"/>
      <c r="B208" s="108" t="str">
        <f>IF($A208="","",VLOOKUP($A208,Tabla7[[#All],[NIF]:[Columna1]],2,FALSE))</f>
        <v/>
      </c>
      <c r="C208" s="108" t="str">
        <f>IF($A208="","",VLOOKUP($A208,Tabla7[[#All],[NIF]:[Columna1]],3,FALSE))</f>
        <v/>
      </c>
      <c r="D208" s="109" t="str">
        <f>IF($A208="","",VLOOKUP($A208,Tabla7[[#All],[NIF]:[Columna1]],5,FALSE))</f>
        <v/>
      </c>
      <c r="E208" s="109" t="str">
        <f>IF($A208="","",VLOOKUP($A208,Tabla7[[#All],[NIF]:[Columna1]],8,FALSE))</f>
        <v/>
      </c>
      <c r="F208" s="109" t="str">
        <f>IF($A208="","",VLOOKUP($A208,Tabla7[[#All],[NIF]:[Columna1]],6,FALSE))</f>
        <v/>
      </c>
      <c r="G208" s="108" t="str">
        <f>IF($A208="","",VLOOKUP($A208,Tabla7[[#All],[NIF]:[Columna1]],7,FALSE))</f>
        <v/>
      </c>
      <c r="H208" s="109" t="str">
        <f>IF(Tabla75[[#This Row],[CAUSA VARIACIÓN]]="","","SI")</f>
        <v/>
      </c>
      <c r="I208" s="110"/>
      <c r="J208" s="120"/>
      <c r="K208" s="120"/>
      <c r="L208" s="115"/>
      <c r="M208" s="115"/>
      <c r="N208" s="115"/>
      <c r="O208" s="115"/>
      <c r="P208" s="157" t="str">
        <f t="shared" si="8"/>
        <v/>
      </c>
      <c r="Q2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8" s="121"/>
      <c r="S208" s="122"/>
      <c r="T208" s="109" t="str">
        <f t="shared" si="9"/>
        <v/>
      </c>
      <c r="U208" s="176" t="str">
        <f>IF(Tabla75[[#This Row],[NIF]]="","",(Q208*(IF(S208&gt;1,0,S208*0.1))*('NO TOCAR'!$AB$4)*(T208/10)))</f>
        <v/>
      </c>
      <c r="V208" s="114"/>
      <c r="W208" s="119"/>
      <c r="X208" s="123"/>
      <c r="Y208" s="119"/>
      <c r="Z208" s="114"/>
      <c r="AA208" s="176" t="str">
        <f>IF(A208="","",SUM(IF(Y208&gt;1,1,Y208),IF(W208&gt;12,12,W208)*0.6)*(IF(S208&gt;1,0,S208))*'NO TOCAR'!$AB$4*(T208/100))</f>
        <v/>
      </c>
      <c r="AB208" s="178" t="str">
        <f>IF(Tabla75[[#This Row],[NIF]]="","",U:U+AA:AA)</f>
        <v/>
      </c>
      <c r="AC208" s="117"/>
      <c r="AD208" s="109" t="str">
        <f>IF(Tabla75[[#This Row],[NIF]]="","",ENTRADA!$P$19)</f>
        <v/>
      </c>
      <c r="AE208" s="109" t="str">
        <f>IF(Tabla75[[#This Row],[NIF]]="","",ENTRADA!$F$11)</f>
        <v/>
      </c>
      <c r="AF208" s="109" t="str">
        <f>IF(Tabla75[[#This Row],[NIF]]="","",ENTRADA!$F$9)</f>
        <v/>
      </c>
      <c r="AG208" s="108" t="str">
        <f>IF(Tabla75[[#This Row],[NIF]]="","",ENTRADA!$P$9)</f>
        <v/>
      </c>
    </row>
    <row r="209" spans="1:33" s="107" customFormat="1" ht="24.95" customHeight="1">
      <c r="A209" s="110"/>
      <c r="B209" s="108" t="str">
        <f>IF($A209="","",VLOOKUP($A209,Tabla7[[#All],[NIF]:[Columna1]],2,FALSE))</f>
        <v/>
      </c>
      <c r="C209" s="108" t="str">
        <f>IF($A209="","",VLOOKUP($A209,Tabla7[[#All],[NIF]:[Columna1]],3,FALSE))</f>
        <v/>
      </c>
      <c r="D209" s="109" t="str">
        <f>IF($A209="","",VLOOKUP($A209,Tabla7[[#All],[NIF]:[Columna1]],5,FALSE))</f>
        <v/>
      </c>
      <c r="E209" s="109" t="str">
        <f>IF($A209="","",VLOOKUP($A209,Tabla7[[#All],[NIF]:[Columna1]],8,FALSE))</f>
        <v/>
      </c>
      <c r="F209" s="109" t="str">
        <f>IF($A209="","",VLOOKUP($A209,Tabla7[[#All],[NIF]:[Columna1]],6,FALSE))</f>
        <v/>
      </c>
      <c r="G209" s="108" t="str">
        <f>IF($A209="","",VLOOKUP($A209,Tabla7[[#All],[NIF]:[Columna1]],7,FALSE))</f>
        <v/>
      </c>
      <c r="H209" s="109" t="str">
        <f>IF(Tabla75[[#This Row],[CAUSA VARIACIÓN]]="","","SI")</f>
        <v/>
      </c>
      <c r="I209" s="110"/>
      <c r="J209" s="120"/>
      <c r="K209" s="120"/>
      <c r="L209" s="115"/>
      <c r="M209" s="115"/>
      <c r="N209" s="115"/>
      <c r="O209" s="115"/>
      <c r="P209" s="157" t="str">
        <f t="shared" si="8"/>
        <v/>
      </c>
      <c r="Q2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09" s="121"/>
      <c r="S209" s="122"/>
      <c r="T209" s="109" t="str">
        <f t="shared" si="9"/>
        <v/>
      </c>
      <c r="U209" s="176" t="str">
        <f>IF(Tabla75[[#This Row],[NIF]]="","",(Q209*(IF(S209&gt;1,0,S209*0.1))*('NO TOCAR'!$AB$4)*(T209/10)))</f>
        <v/>
      </c>
      <c r="V209" s="114"/>
      <c r="W209" s="119"/>
      <c r="X209" s="123"/>
      <c r="Y209" s="119"/>
      <c r="Z209" s="114"/>
      <c r="AA209" s="176" t="str">
        <f>IF(A209="","",SUM(IF(Y209&gt;1,1,Y209),IF(W209&gt;12,12,W209)*0.6)*(IF(S209&gt;1,0,S209))*'NO TOCAR'!$AB$4*(T209/100))</f>
        <v/>
      </c>
      <c r="AB209" s="178" t="str">
        <f>IF(Tabla75[[#This Row],[NIF]]="","",U:U+AA:AA)</f>
        <v/>
      </c>
      <c r="AC209" s="117"/>
      <c r="AD209" s="109" t="str">
        <f>IF(Tabla75[[#This Row],[NIF]]="","",ENTRADA!$P$19)</f>
        <v/>
      </c>
      <c r="AE209" s="109" t="str">
        <f>IF(Tabla75[[#This Row],[NIF]]="","",ENTRADA!$F$11)</f>
        <v/>
      </c>
      <c r="AF209" s="109" t="str">
        <f>IF(Tabla75[[#This Row],[NIF]]="","",ENTRADA!$F$9)</f>
        <v/>
      </c>
      <c r="AG209" s="108" t="str">
        <f>IF(Tabla75[[#This Row],[NIF]]="","",ENTRADA!$P$9)</f>
        <v/>
      </c>
    </row>
    <row r="210" spans="1:33" s="107" customFormat="1" ht="24.95" customHeight="1">
      <c r="A210" s="110"/>
      <c r="B210" s="108" t="str">
        <f>IF($A210="","",VLOOKUP($A210,Tabla7[[#All],[NIF]:[Columna1]],2,FALSE))</f>
        <v/>
      </c>
      <c r="C210" s="108" t="str">
        <f>IF($A210="","",VLOOKUP($A210,Tabla7[[#All],[NIF]:[Columna1]],3,FALSE))</f>
        <v/>
      </c>
      <c r="D210" s="109" t="str">
        <f>IF($A210="","",VLOOKUP($A210,Tabla7[[#All],[NIF]:[Columna1]],5,FALSE))</f>
        <v/>
      </c>
      <c r="E210" s="109" t="str">
        <f>IF($A210="","",VLOOKUP($A210,Tabla7[[#All],[NIF]:[Columna1]],8,FALSE))</f>
        <v/>
      </c>
      <c r="F210" s="109" t="str">
        <f>IF($A210="","",VLOOKUP($A210,Tabla7[[#All],[NIF]:[Columna1]],6,FALSE))</f>
        <v/>
      </c>
      <c r="G210" s="108" t="str">
        <f>IF($A210="","",VLOOKUP($A210,Tabla7[[#All],[NIF]:[Columna1]],7,FALSE))</f>
        <v/>
      </c>
      <c r="H210" s="109" t="str">
        <f>IF(Tabla75[[#This Row],[CAUSA VARIACIÓN]]="","","SI")</f>
        <v/>
      </c>
      <c r="I210" s="110"/>
      <c r="J210" s="120"/>
      <c r="K210" s="120"/>
      <c r="L210" s="115"/>
      <c r="M210" s="160"/>
      <c r="N210" s="115"/>
      <c r="O210" s="115"/>
      <c r="P210" s="157" t="str">
        <f t="shared" si="8"/>
        <v/>
      </c>
      <c r="Q2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0" s="121"/>
      <c r="S210" s="122"/>
      <c r="T210" s="109" t="str">
        <f t="shared" si="9"/>
        <v/>
      </c>
      <c r="U210" s="176" t="str">
        <f>IF(Tabla75[[#This Row],[NIF]]="","",(Q210*(IF(S210&gt;1,0,S210*0.1))*('NO TOCAR'!$AB$4)*(T210/10)))</f>
        <v/>
      </c>
      <c r="V210" s="114"/>
      <c r="W210" s="119"/>
      <c r="X210" s="123"/>
      <c r="Y210" s="119"/>
      <c r="Z210" s="114"/>
      <c r="AA210" s="176" t="str">
        <f>IF(A210="","",SUM(IF(Y210&gt;1,1,Y210),IF(W210&gt;12,12,W210)*0.6)*(IF(S210&gt;1,0,S210))*'NO TOCAR'!$AB$4*(T210/100))</f>
        <v/>
      </c>
      <c r="AB210" s="178" t="str">
        <f>IF(Tabla75[[#This Row],[NIF]]="","",U:U+AA:AA)</f>
        <v/>
      </c>
      <c r="AC210" s="117"/>
      <c r="AD210" s="109" t="str">
        <f>IF(Tabla75[[#This Row],[NIF]]="","",ENTRADA!$P$19)</f>
        <v/>
      </c>
      <c r="AE210" s="109" t="str">
        <f>IF(Tabla75[[#This Row],[NIF]]="","",ENTRADA!$F$11)</f>
        <v/>
      </c>
      <c r="AF210" s="109" t="str">
        <f>IF(Tabla75[[#This Row],[NIF]]="","",ENTRADA!$F$9)</f>
        <v/>
      </c>
      <c r="AG210" s="108" t="str">
        <f>IF(Tabla75[[#This Row],[NIF]]="","",ENTRADA!$P$9)</f>
        <v/>
      </c>
    </row>
    <row r="211" spans="1:33" s="107" customFormat="1" ht="24.95" customHeight="1">
      <c r="A211" s="110"/>
      <c r="B211" s="108" t="str">
        <f>IF($A211="","",VLOOKUP($A211,Tabla7[[#All],[NIF]:[Columna1]],2,FALSE))</f>
        <v/>
      </c>
      <c r="C211" s="108" t="str">
        <f>IF($A211="","",VLOOKUP($A211,Tabla7[[#All],[NIF]:[Columna1]],3,FALSE))</f>
        <v/>
      </c>
      <c r="D211" s="109" t="str">
        <f>IF($A211="","",VLOOKUP($A211,Tabla7[[#All],[NIF]:[Columna1]],5,FALSE))</f>
        <v/>
      </c>
      <c r="E211" s="109" t="str">
        <f>IF($A211="","",VLOOKUP($A211,Tabla7[[#All],[NIF]:[Columna1]],8,FALSE))</f>
        <v/>
      </c>
      <c r="F211" s="109" t="str">
        <f>IF($A211="","",VLOOKUP($A211,Tabla7[[#All],[NIF]:[Columna1]],6,FALSE))</f>
        <v/>
      </c>
      <c r="G211" s="108" t="str">
        <f>IF($A211="","",VLOOKUP($A211,Tabla7[[#All],[NIF]:[Columna1]],7,FALSE))</f>
        <v/>
      </c>
      <c r="H211" s="109" t="str">
        <f>IF(Tabla75[[#This Row],[CAUSA VARIACIÓN]]="","","SI")</f>
        <v/>
      </c>
      <c r="I211" s="110"/>
      <c r="J211" s="120"/>
      <c r="K211" s="120"/>
      <c r="L211" s="115"/>
      <c r="M211" s="115"/>
      <c r="N211" s="115"/>
      <c r="O211" s="115"/>
      <c r="P211" s="157" t="str">
        <f t="shared" si="8"/>
        <v/>
      </c>
      <c r="Q2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1" s="121"/>
      <c r="S211" s="122"/>
      <c r="T211" s="109" t="str">
        <f t="shared" si="9"/>
        <v/>
      </c>
      <c r="U211" s="176" t="str">
        <f>IF(Tabla75[[#This Row],[NIF]]="","",(Q211*(IF(S211&gt;1,0,S211*0.1))*('NO TOCAR'!$AB$4)*(T211/10)))</f>
        <v/>
      </c>
      <c r="V211" s="114"/>
      <c r="W211" s="119"/>
      <c r="X211" s="123"/>
      <c r="Y211" s="119"/>
      <c r="Z211" s="114"/>
      <c r="AA211" s="176" t="str">
        <f>IF(A211="","",SUM(IF(Y211&gt;1,1,Y211),IF(W211&gt;12,12,W211)*0.6)*(IF(S211&gt;1,0,S211))*'NO TOCAR'!$AB$4*(T211/100))</f>
        <v/>
      </c>
      <c r="AB211" s="178" t="str">
        <f>IF(Tabla75[[#This Row],[NIF]]="","",U:U+AA:AA)</f>
        <v/>
      </c>
      <c r="AC211" s="117"/>
      <c r="AD211" s="109" t="str">
        <f>IF(Tabla75[[#This Row],[NIF]]="","",ENTRADA!$P$19)</f>
        <v/>
      </c>
      <c r="AE211" s="109" t="str">
        <f>IF(Tabla75[[#This Row],[NIF]]="","",ENTRADA!$F$11)</f>
        <v/>
      </c>
      <c r="AF211" s="109" t="str">
        <f>IF(Tabla75[[#This Row],[NIF]]="","",ENTRADA!$F$9)</f>
        <v/>
      </c>
      <c r="AG211" s="108" t="str">
        <f>IF(Tabla75[[#This Row],[NIF]]="","",ENTRADA!$P$9)</f>
        <v/>
      </c>
    </row>
    <row r="212" spans="1:33" s="107" customFormat="1" ht="24.95" customHeight="1">
      <c r="A212" s="110"/>
      <c r="B212" s="108" t="str">
        <f>IF($A212="","",VLOOKUP($A212,Tabla7[[#All],[NIF]:[Columna1]],2,FALSE))</f>
        <v/>
      </c>
      <c r="C212" s="108" t="str">
        <f>IF($A212="","",VLOOKUP($A212,Tabla7[[#All],[NIF]:[Columna1]],3,FALSE))</f>
        <v/>
      </c>
      <c r="D212" s="109" t="str">
        <f>IF($A212="","",VLOOKUP($A212,Tabla7[[#All],[NIF]:[Columna1]],5,FALSE))</f>
        <v/>
      </c>
      <c r="E212" s="109" t="str">
        <f>IF($A212="","",VLOOKUP($A212,Tabla7[[#All],[NIF]:[Columna1]],8,FALSE))</f>
        <v/>
      </c>
      <c r="F212" s="109" t="str">
        <f>IF($A212="","",VLOOKUP($A212,Tabla7[[#All],[NIF]:[Columna1]],6,FALSE))</f>
        <v/>
      </c>
      <c r="G212" s="108" t="str">
        <f>IF($A212="","",VLOOKUP($A212,Tabla7[[#All],[NIF]:[Columna1]],7,FALSE))</f>
        <v/>
      </c>
      <c r="H212" s="109" t="str">
        <f>IF(Tabla75[[#This Row],[CAUSA VARIACIÓN]]="","","SI")</f>
        <v/>
      </c>
      <c r="I212" s="110"/>
      <c r="J212" s="120"/>
      <c r="K212" s="120"/>
      <c r="L212" s="115"/>
      <c r="M212" s="115"/>
      <c r="N212" s="115"/>
      <c r="O212" s="115"/>
      <c r="P212" s="157" t="str">
        <f t="shared" si="8"/>
        <v/>
      </c>
      <c r="Q2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2" s="121"/>
      <c r="S212" s="122"/>
      <c r="T212" s="109" t="str">
        <f t="shared" si="9"/>
        <v/>
      </c>
      <c r="U212" s="176" t="str">
        <f>IF(Tabla75[[#This Row],[NIF]]="","",(Q212*(IF(S212&gt;1,0,S212*0.1))*('NO TOCAR'!$AB$4)*(T212/10)))</f>
        <v/>
      </c>
      <c r="V212" s="114"/>
      <c r="W212" s="119"/>
      <c r="X212" s="123"/>
      <c r="Y212" s="119"/>
      <c r="Z212" s="114"/>
      <c r="AA212" s="176" t="str">
        <f>IF(A212="","",SUM(IF(Y212&gt;1,1,Y212),IF(W212&gt;12,12,W212)*0.6)*(IF(S212&gt;1,0,S212))*'NO TOCAR'!$AB$4*(T212/100))</f>
        <v/>
      </c>
      <c r="AB212" s="178" t="str">
        <f>IF(Tabla75[[#This Row],[NIF]]="","",U:U+AA:AA)</f>
        <v/>
      </c>
      <c r="AC212" s="117"/>
      <c r="AD212" s="109" t="str">
        <f>IF(Tabla75[[#This Row],[NIF]]="","",ENTRADA!$P$19)</f>
        <v/>
      </c>
      <c r="AE212" s="109" t="str">
        <f>IF(Tabla75[[#This Row],[NIF]]="","",ENTRADA!$F$11)</f>
        <v/>
      </c>
      <c r="AF212" s="109" t="str">
        <f>IF(Tabla75[[#This Row],[NIF]]="","",ENTRADA!$F$9)</f>
        <v/>
      </c>
      <c r="AG212" s="108" t="str">
        <f>IF(Tabla75[[#This Row],[NIF]]="","",ENTRADA!$P$9)</f>
        <v/>
      </c>
    </row>
    <row r="213" spans="1:33" s="107" customFormat="1" ht="24.95" customHeight="1">
      <c r="A213" s="110"/>
      <c r="B213" s="108" t="str">
        <f>IF($A213="","",VLOOKUP($A213,Tabla7[[#All],[NIF]:[Columna1]],2,FALSE))</f>
        <v/>
      </c>
      <c r="C213" s="108" t="str">
        <f>IF($A213="","",VLOOKUP($A213,Tabla7[[#All],[NIF]:[Columna1]],3,FALSE))</f>
        <v/>
      </c>
      <c r="D213" s="109" t="str">
        <f>IF($A213="","",VLOOKUP($A213,Tabla7[[#All],[NIF]:[Columna1]],5,FALSE))</f>
        <v/>
      </c>
      <c r="E213" s="109" t="str">
        <f>IF($A213="","",VLOOKUP($A213,Tabla7[[#All],[NIF]:[Columna1]],8,FALSE))</f>
        <v/>
      </c>
      <c r="F213" s="109" t="str">
        <f>IF($A213="","",VLOOKUP($A213,Tabla7[[#All],[NIF]:[Columna1]],6,FALSE))</f>
        <v/>
      </c>
      <c r="G213" s="108" t="str">
        <f>IF($A213="","",VLOOKUP($A213,Tabla7[[#All],[NIF]:[Columna1]],7,FALSE))</f>
        <v/>
      </c>
      <c r="H213" s="109" t="str">
        <f>IF(Tabla75[[#This Row],[CAUSA VARIACIÓN]]="","","SI")</f>
        <v/>
      </c>
      <c r="I213" s="110"/>
      <c r="J213" s="120"/>
      <c r="K213" s="120"/>
      <c r="L213" s="115"/>
      <c r="M213" s="115"/>
      <c r="N213" s="115"/>
      <c r="O213" s="115"/>
      <c r="P213" s="157" t="str">
        <f t="shared" si="8"/>
        <v/>
      </c>
      <c r="Q2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3" s="121"/>
      <c r="S213" s="122"/>
      <c r="T213" s="109" t="str">
        <f t="shared" si="9"/>
        <v/>
      </c>
      <c r="U213" s="176" t="str">
        <f>IF(Tabla75[[#This Row],[NIF]]="","",(Q213*(IF(S213&gt;1,0,S213*0.1))*('NO TOCAR'!$AB$4)*(T213/10)))</f>
        <v/>
      </c>
      <c r="V213" s="114"/>
      <c r="W213" s="119"/>
      <c r="X213" s="123"/>
      <c r="Y213" s="119"/>
      <c r="Z213" s="114"/>
      <c r="AA213" s="176" t="str">
        <f>IF(A213="","",SUM(IF(Y213&gt;1,1,Y213),IF(W213&gt;12,12,W213)*0.6)*(IF(S213&gt;1,0,S213))*'NO TOCAR'!$AB$4*(T213/100))</f>
        <v/>
      </c>
      <c r="AB213" s="178" t="str">
        <f>IF(Tabla75[[#This Row],[NIF]]="","",U:U+AA:AA)</f>
        <v/>
      </c>
      <c r="AC213" s="117"/>
      <c r="AD213" s="109" t="str">
        <f>IF(Tabla75[[#This Row],[NIF]]="","",ENTRADA!$P$19)</f>
        <v/>
      </c>
      <c r="AE213" s="109" t="str">
        <f>IF(Tabla75[[#This Row],[NIF]]="","",ENTRADA!$F$11)</f>
        <v/>
      </c>
      <c r="AF213" s="109" t="str">
        <f>IF(Tabla75[[#This Row],[NIF]]="","",ENTRADA!$F$9)</f>
        <v/>
      </c>
      <c r="AG213" s="108" t="str">
        <f>IF(Tabla75[[#This Row],[NIF]]="","",ENTRADA!$P$9)</f>
        <v/>
      </c>
    </row>
    <row r="214" spans="1:33" s="107" customFormat="1" ht="24.95" customHeight="1">
      <c r="A214" s="110"/>
      <c r="B214" s="108" t="str">
        <f>IF($A214="","",VLOOKUP($A214,Tabla7[[#All],[NIF]:[Columna1]],2,FALSE))</f>
        <v/>
      </c>
      <c r="C214" s="108" t="str">
        <f>IF($A214="","",VLOOKUP($A214,Tabla7[[#All],[NIF]:[Columna1]],3,FALSE))</f>
        <v/>
      </c>
      <c r="D214" s="109" t="str">
        <f>IF($A214="","",VLOOKUP($A214,Tabla7[[#All],[NIF]:[Columna1]],5,FALSE))</f>
        <v/>
      </c>
      <c r="E214" s="109" t="str">
        <f>IF($A214="","",VLOOKUP($A214,Tabla7[[#All],[NIF]:[Columna1]],8,FALSE))</f>
        <v/>
      </c>
      <c r="F214" s="109" t="str">
        <f>IF($A214="","",VLOOKUP($A214,Tabla7[[#All],[NIF]:[Columna1]],6,FALSE))</f>
        <v/>
      </c>
      <c r="G214" s="108" t="str">
        <f>IF($A214="","",VLOOKUP($A214,Tabla7[[#All],[NIF]:[Columna1]],7,FALSE))</f>
        <v/>
      </c>
      <c r="H214" s="109" t="str">
        <f>IF(Tabla75[[#This Row],[CAUSA VARIACIÓN]]="","","SI")</f>
        <v/>
      </c>
      <c r="I214" s="110"/>
      <c r="J214" s="120"/>
      <c r="K214" s="120"/>
      <c r="L214" s="115"/>
      <c r="M214" s="160"/>
      <c r="N214" s="115"/>
      <c r="O214" s="115"/>
      <c r="P214" s="157" t="str">
        <f t="shared" si="8"/>
        <v/>
      </c>
      <c r="Q2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4" s="121"/>
      <c r="S214" s="122"/>
      <c r="T214" s="109" t="str">
        <f t="shared" si="9"/>
        <v/>
      </c>
      <c r="U214" s="176" t="str">
        <f>IF(Tabla75[[#This Row],[NIF]]="","",(Q214*(IF(S214&gt;1,0,S214*0.1))*('NO TOCAR'!$AB$4)*(T214/10)))</f>
        <v/>
      </c>
      <c r="V214" s="114"/>
      <c r="W214" s="119"/>
      <c r="X214" s="123"/>
      <c r="Y214" s="119"/>
      <c r="Z214" s="114"/>
      <c r="AA214" s="176" t="str">
        <f>IF(A214="","",SUM(IF(Y214&gt;1,1,Y214),IF(W214&gt;12,12,W214)*0.6)*(IF(S214&gt;1,0,S214))*'NO TOCAR'!$AB$4*(T214/100))</f>
        <v/>
      </c>
      <c r="AB214" s="178" t="str">
        <f>IF(Tabla75[[#This Row],[NIF]]="","",U:U+AA:AA)</f>
        <v/>
      </c>
      <c r="AC214" s="117"/>
      <c r="AD214" s="109" t="str">
        <f>IF(Tabla75[[#This Row],[NIF]]="","",ENTRADA!$P$19)</f>
        <v/>
      </c>
      <c r="AE214" s="109" t="str">
        <f>IF(Tabla75[[#This Row],[NIF]]="","",ENTRADA!$F$11)</f>
        <v/>
      </c>
      <c r="AF214" s="109" t="str">
        <f>IF(Tabla75[[#This Row],[NIF]]="","",ENTRADA!$F$9)</f>
        <v/>
      </c>
      <c r="AG214" s="108" t="str">
        <f>IF(Tabla75[[#This Row],[NIF]]="","",ENTRADA!$P$9)</f>
        <v/>
      </c>
    </row>
    <row r="215" spans="1:33" s="107" customFormat="1" ht="24.95" customHeight="1">
      <c r="A215" s="110"/>
      <c r="B215" s="108" t="str">
        <f>IF($A215="","",VLOOKUP($A215,Tabla7[[#All],[NIF]:[Columna1]],2,FALSE))</f>
        <v/>
      </c>
      <c r="C215" s="108" t="str">
        <f>IF($A215="","",VLOOKUP($A215,Tabla7[[#All],[NIF]:[Columna1]],3,FALSE))</f>
        <v/>
      </c>
      <c r="D215" s="109" t="str">
        <f>IF($A215="","",VLOOKUP($A215,Tabla7[[#All],[NIF]:[Columna1]],5,FALSE))</f>
        <v/>
      </c>
      <c r="E215" s="109" t="str">
        <f>IF($A215="","",VLOOKUP($A215,Tabla7[[#All],[NIF]:[Columna1]],8,FALSE))</f>
        <v/>
      </c>
      <c r="F215" s="109" t="str">
        <f>IF($A215="","",VLOOKUP($A215,Tabla7[[#All],[NIF]:[Columna1]],6,FALSE))</f>
        <v/>
      </c>
      <c r="G215" s="108" t="str">
        <f>IF($A215="","",VLOOKUP($A215,Tabla7[[#All],[NIF]:[Columna1]],7,FALSE))</f>
        <v/>
      </c>
      <c r="H215" s="109" t="str">
        <f>IF(Tabla75[[#This Row],[CAUSA VARIACIÓN]]="","","SI")</f>
        <v/>
      </c>
      <c r="I215" s="110"/>
      <c r="J215" s="120"/>
      <c r="K215" s="120"/>
      <c r="L215" s="115"/>
      <c r="M215" s="115"/>
      <c r="N215" s="115"/>
      <c r="O215" s="115"/>
      <c r="P215" s="157" t="str">
        <f t="shared" si="8"/>
        <v/>
      </c>
      <c r="Q2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5" s="121"/>
      <c r="S215" s="122"/>
      <c r="T215" s="109" t="str">
        <f t="shared" si="9"/>
        <v/>
      </c>
      <c r="U215" s="176" t="str">
        <f>IF(Tabla75[[#This Row],[NIF]]="","",(Q215*(IF(S215&gt;1,0,S215*0.1))*('NO TOCAR'!$AB$4)*(T215/10)))</f>
        <v/>
      </c>
      <c r="V215" s="114"/>
      <c r="W215" s="119"/>
      <c r="X215" s="123"/>
      <c r="Y215" s="119"/>
      <c r="Z215" s="114"/>
      <c r="AA215" s="176" t="str">
        <f>IF(A215="","",SUM(IF(Y215&gt;1,1,Y215),IF(W215&gt;12,12,W215)*0.6)*(IF(S215&gt;1,0,S215))*'NO TOCAR'!$AB$4*(T215/100))</f>
        <v/>
      </c>
      <c r="AB215" s="178" t="str">
        <f>IF(Tabla75[[#This Row],[NIF]]="","",U:U+AA:AA)</f>
        <v/>
      </c>
      <c r="AC215" s="117"/>
      <c r="AD215" s="109" t="str">
        <f>IF(Tabla75[[#This Row],[NIF]]="","",ENTRADA!$P$19)</f>
        <v/>
      </c>
      <c r="AE215" s="109" t="str">
        <f>IF(Tabla75[[#This Row],[NIF]]="","",ENTRADA!$F$11)</f>
        <v/>
      </c>
      <c r="AF215" s="109" t="str">
        <f>IF(Tabla75[[#This Row],[NIF]]="","",ENTRADA!$F$9)</f>
        <v/>
      </c>
      <c r="AG215" s="108" t="str">
        <f>IF(Tabla75[[#This Row],[NIF]]="","",ENTRADA!$P$9)</f>
        <v/>
      </c>
    </row>
    <row r="216" spans="1:33" s="107" customFormat="1" ht="24.95" customHeight="1">
      <c r="A216" s="110"/>
      <c r="B216" s="108" t="str">
        <f>IF($A216="","",VLOOKUP($A216,Tabla7[[#All],[NIF]:[Columna1]],2,FALSE))</f>
        <v/>
      </c>
      <c r="C216" s="108" t="str">
        <f>IF($A216="","",VLOOKUP($A216,Tabla7[[#All],[NIF]:[Columna1]],3,FALSE))</f>
        <v/>
      </c>
      <c r="D216" s="109" t="str">
        <f>IF($A216="","",VLOOKUP($A216,Tabla7[[#All],[NIF]:[Columna1]],5,FALSE))</f>
        <v/>
      </c>
      <c r="E216" s="109" t="str">
        <f>IF($A216="","",VLOOKUP($A216,Tabla7[[#All],[NIF]:[Columna1]],8,FALSE))</f>
        <v/>
      </c>
      <c r="F216" s="109" t="str">
        <f>IF($A216="","",VLOOKUP($A216,Tabla7[[#All],[NIF]:[Columna1]],6,FALSE))</f>
        <v/>
      </c>
      <c r="G216" s="108" t="str">
        <f>IF($A216="","",VLOOKUP($A216,Tabla7[[#All],[NIF]:[Columna1]],7,FALSE))</f>
        <v/>
      </c>
      <c r="H216" s="109" t="str">
        <f>IF(Tabla75[[#This Row],[CAUSA VARIACIÓN]]="","","SI")</f>
        <v/>
      </c>
      <c r="I216" s="110"/>
      <c r="J216" s="120"/>
      <c r="K216" s="120"/>
      <c r="L216" s="115"/>
      <c r="M216" s="115"/>
      <c r="N216" s="115"/>
      <c r="O216" s="115"/>
      <c r="P216" s="157" t="str">
        <f t="shared" si="8"/>
        <v/>
      </c>
      <c r="Q2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6" s="121"/>
      <c r="S216" s="122"/>
      <c r="T216" s="109" t="str">
        <f t="shared" si="9"/>
        <v/>
      </c>
      <c r="U216" s="176" t="str">
        <f>IF(Tabla75[[#This Row],[NIF]]="","",(Q216*(IF(S216&gt;1,0,S216*0.1))*('NO TOCAR'!$AB$4)*(T216/10)))</f>
        <v/>
      </c>
      <c r="V216" s="114"/>
      <c r="W216" s="119"/>
      <c r="X216" s="123"/>
      <c r="Y216" s="119"/>
      <c r="Z216" s="114"/>
      <c r="AA216" s="176" t="str">
        <f>IF(A216="","",SUM(IF(Y216&gt;1,1,Y216),IF(W216&gt;12,12,W216)*0.6)*(IF(S216&gt;1,0,S216))*'NO TOCAR'!$AB$4*(T216/100))</f>
        <v/>
      </c>
      <c r="AB216" s="178" t="str">
        <f>IF(Tabla75[[#This Row],[NIF]]="","",U:U+AA:AA)</f>
        <v/>
      </c>
      <c r="AC216" s="117"/>
      <c r="AD216" s="109" t="str">
        <f>IF(Tabla75[[#This Row],[NIF]]="","",ENTRADA!$P$19)</f>
        <v/>
      </c>
      <c r="AE216" s="109" t="str">
        <f>IF(Tabla75[[#This Row],[NIF]]="","",ENTRADA!$F$11)</f>
        <v/>
      </c>
      <c r="AF216" s="109" t="str">
        <f>IF(Tabla75[[#This Row],[NIF]]="","",ENTRADA!$F$9)</f>
        <v/>
      </c>
      <c r="AG216" s="108" t="str">
        <f>IF(Tabla75[[#This Row],[NIF]]="","",ENTRADA!$P$9)</f>
        <v/>
      </c>
    </row>
    <row r="217" spans="1:33" s="107" customFormat="1" ht="24.95" customHeight="1">
      <c r="A217" s="110"/>
      <c r="B217" s="108" t="str">
        <f>IF($A217="","",VLOOKUP($A217,Tabla7[[#All],[NIF]:[Columna1]],2,FALSE))</f>
        <v/>
      </c>
      <c r="C217" s="108" t="str">
        <f>IF($A217="","",VLOOKUP($A217,Tabla7[[#All],[NIF]:[Columna1]],3,FALSE))</f>
        <v/>
      </c>
      <c r="D217" s="109" t="str">
        <f>IF($A217="","",VLOOKUP($A217,Tabla7[[#All],[NIF]:[Columna1]],5,FALSE))</f>
        <v/>
      </c>
      <c r="E217" s="109" t="str">
        <f>IF($A217="","",VLOOKUP($A217,Tabla7[[#All],[NIF]:[Columna1]],8,FALSE))</f>
        <v/>
      </c>
      <c r="F217" s="109" t="str">
        <f>IF($A217="","",VLOOKUP($A217,Tabla7[[#All],[NIF]:[Columna1]],6,FALSE))</f>
        <v/>
      </c>
      <c r="G217" s="108" t="str">
        <f>IF($A217="","",VLOOKUP($A217,Tabla7[[#All],[NIF]:[Columna1]],7,FALSE))</f>
        <v/>
      </c>
      <c r="H217" s="109" t="str">
        <f>IF(Tabla75[[#This Row],[CAUSA VARIACIÓN]]="","","SI")</f>
        <v/>
      </c>
      <c r="I217" s="110"/>
      <c r="J217" s="120"/>
      <c r="K217" s="120"/>
      <c r="L217" s="115"/>
      <c r="M217" s="115"/>
      <c r="N217" s="115"/>
      <c r="O217" s="115"/>
      <c r="P217" s="157" t="str">
        <f t="shared" si="8"/>
        <v/>
      </c>
      <c r="Q2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7" s="121"/>
      <c r="S217" s="122"/>
      <c r="T217" s="109" t="str">
        <f t="shared" si="9"/>
        <v/>
      </c>
      <c r="U217" s="176" t="str">
        <f>IF(Tabla75[[#This Row],[NIF]]="","",(Q217*(IF(S217&gt;1,0,S217*0.1))*('NO TOCAR'!$AB$4)*(T217/10)))</f>
        <v/>
      </c>
      <c r="V217" s="114"/>
      <c r="W217" s="119"/>
      <c r="X217" s="123"/>
      <c r="Y217" s="119"/>
      <c r="Z217" s="114"/>
      <c r="AA217" s="176" t="str">
        <f>IF(A217="","",SUM(IF(Y217&gt;1,1,Y217),IF(W217&gt;12,12,W217)*0.6)*(IF(S217&gt;1,0,S217))*'NO TOCAR'!$AB$4*(T217/100))</f>
        <v/>
      </c>
      <c r="AB217" s="178" t="str">
        <f>IF(Tabla75[[#This Row],[NIF]]="","",U:U+AA:AA)</f>
        <v/>
      </c>
      <c r="AC217" s="117"/>
      <c r="AD217" s="109" t="str">
        <f>IF(Tabla75[[#This Row],[NIF]]="","",ENTRADA!$P$19)</f>
        <v/>
      </c>
      <c r="AE217" s="109" t="str">
        <f>IF(Tabla75[[#This Row],[NIF]]="","",ENTRADA!$F$11)</f>
        <v/>
      </c>
      <c r="AF217" s="109" t="str">
        <f>IF(Tabla75[[#This Row],[NIF]]="","",ENTRADA!$F$9)</f>
        <v/>
      </c>
      <c r="AG217" s="108" t="str">
        <f>IF(Tabla75[[#This Row],[NIF]]="","",ENTRADA!$P$9)</f>
        <v/>
      </c>
    </row>
    <row r="218" spans="1:33" s="107" customFormat="1" ht="24.95" customHeight="1">
      <c r="A218" s="110"/>
      <c r="B218" s="108" t="str">
        <f>IF($A218="","",VLOOKUP($A218,Tabla7[[#All],[NIF]:[Columna1]],2,FALSE))</f>
        <v/>
      </c>
      <c r="C218" s="108" t="str">
        <f>IF($A218="","",VLOOKUP($A218,Tabla7[[#All],[NIF]:[Columna1]],3,FALSE))</f>
        <v/>
      </c>
      <c r="D218" s="109" t="str">
        <f>IF($A218="","",VLOOKUP($A218,Tabla7[[#All],[NIF]:[Columna1]],5,FALSE))</f>
        <v/>
      </c>
      <c r="E218" s="109" t="str">
        <f>IF($A218="","",VLOOKUP($A218,Tabla7[[#All],[NIF]:[Columna1]],8,FALSE))</f>
        <v/>
      </c>
      <c r="F218" s="109" t="str">
        <f>IF($A218="","",VLOOKUP($A218,Tabla7[[#All],[NIF]:[Columna1]],6,FALSE))</f>
        <v/>
      </c>
      <c r="G218" s="108" t="str">
        <f>IF($A218="","",VLOOKUP($A218,Tabla7[[#All],[NIF]:[Columna1]],7,FALSE))</f>
        <v/>
      </c>
      <c r="H218" s="109" t="str">
        <f>IF(Tabla75[[#This Row],[CAUSA VARIACIÓN]]="","","SI")</f>
        <v/>
      </c>
      <c r="I218" s="110"/>
      <c r="J218" s="120"/>
      <c r="K218" s="120"/>
      <c r="L218" s="115"/>
      <c r="M218" s="160"/>
      <c r="N218" s="115"/>
      <c r="O218" s="115"/>
      <c r="P218" s="157" t="str">
        <f t="shared" si="8"/>
        <v/>
      </c>
      <c r="Q2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8" s="121"/>
      <c r="S218" s="122"/>
      <c r="T218" s="109" t="str">
        <f t="shared" si="9"/>
        <v/>
      </c>
      <c r="U218" s="176" t="str">
        <f>IF(Tabla75[[#This Row],[NIF]]="","",(Q218*(IF(S218&gt;1,0,S218*0.1))*('NO TOCAR'!$AB$4)*(T218/10)))</f>
        <v/>
      </c>
      <c r="V218" s="114"/>
      <c r="W218" s="119"/>
      <c r="X218" s="123"/>
      <c r="Y218" s="119"/>
      <c r="Z218" s="114"/>
      <c r="AA218" s="176" t="str">
        <f>IF(A218="","",SUM(IF(Y218&gt;1,1,Y218),IF(W218&gt;12,12,W218)*0.6)*(IF(S218&gt;1,0,S218))*'NO TOCAR'!$AB$4*(T218/100))</f>
        <v/>
      </c>
      <c r="AB218" s="178" t="str">
        <f>IF(Tabla75[[#This Row],[NIF]]="","",U:U+AA:AA)</f>
        <v/>
      </c>
      <c r="AC218" s="117"/>
      <c r="AD218" s="109" t="str">
        <f>IF(Tabla75[[#This Row],[NIF]]="","",ENTRADA!$P$19)</f>
        <v/>
      </c>
      <c r="AE218" s="109" t="str">
        <f>IF(Tabla75[[#This Row],[NIF]]="","",ENTRADA!$F$11)</f>
        <v/>
      </c>
      <c r="AF218" s="109" t="str">
        <f>IF(Tabla75[[#This Row],[NIF]]="","",ENTRADA!$F$9)</f>
        <v/>
      </c>
      <c r="AG218" s="108" t="str">
        <f>IF(Tabla75[[#This Row],[NIF]]="","",ENTRADA!$P$9)</f>
        <v/>
      </c>
    </row>
    <row r="219" spans="1:33" s="107" customFormat="1" ht="24.95" customHeight="1">
      <c r="A219" s="110"/>
      <c r="B219" s="108" t="str">
        <f>IF($A219="","",VLOOKUP($A219,Tabla7[[#All],[NIF]:[Columna1]],2,FALSE))</f>
        <v/>
      </c>
      <c r="C219" s="108" t="str">
        <f>IF($A219="","",VLOOKUP($A219,Tabla7[[#All],[NIF]:[Columna1]],3,FALSE))</f>
        <v/>
      </c>
      <c r="D219" s="109" t="str">
        <f>IF($A219="","",VLOOKUP($A219,Tabla7[[#All],[NIF]:[Columna1]],5,FALSE))</f>
        <v/>
      </c>
      <c r="E219" s="109" t="str">
        <f>IF($A219="","",VLOOKUP($A219,Tabla7[[#All],[NIF]:[Columna1]],8,FALSE))</f>
        <v/>
      </c>
      <c r="F219" s="109" t="str">
        <f>IF($A219="","",VLOOKUP($A219,Tabla7[[#All],[NIF]:[Columna1]],6,FALSE))</f>
        <v/>
      </c>
      <c r="G219" s="108" t="str">
        <f>IF($A219="","",VLOOKUP($A219,Tabla7[[#All],[NIF]:[Columna1]],7,FALSE))</f>
        <v/>
      </c>
      <c r="H219" s="109" t="str">
        <f>IF(Tabla75[[#This Row],[CAUSA VARIACIÓN]]="","","SI")</f>
        <v/>
      </c>
      <c r="I219" s="110"/>
      <c r="J219" s="120"/>
      <c r="K219" s="120"/>
      <c r="L219" s="115"/>
      <c r="M219" s="115"/>
      <c r="N219" s="115"/>
      <c r="O219" s="115"/>
      <c r="P219" s="157" t="str">
        <f t="shared" si="8"/>
        <v/>
      </c>
      <c r="Q2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19" s="121"/>
      <c r="S219" s="122"/>
      <c r="T219" s="109" t="str">
        <f t="shared" si="9"/>
        <v/>
      </c>
      <c r="U219" s="176" t="str">
        <f>IF(Tabla75[[#This Row],[NIF]]="","",(Q219*(IF(S219&gt;1,0,S219*0.1))*('NO TOCAR'!$AB$4)*(T219/10)))</f>
        <v/>
      </c>
      <c r="V219" s="114"/>
      <c r="W219" s="119"/>
      <c r="X219" s="123"/>
      <c r="Y219" s="119"/>
      <c r="Z219" s="114"/>
      <c r="AA219" s="176" t="str">
        <f>IF(A219="","",SUM(IF(Y219&gt;1,1,Y219),IF(W219&gt;12,12,W219)*0.6)*(IF(S219&gt;1,0,S219))*'NO TOCAR'!$AB$4*(T219/100))</f>
        <v/>
      </c>
      <c r="AB219" s="178" t="str">
        <f>IF(Tabla75[[#This Row],[NIF]]="","",U:U+AA:AA)</f>
        <v/>
      </c>
      <c r="AC219" s="117"/>
      <c r="AD219" s="109" t="str">
        <f>IF(Tabla75[[#This Row],[NIF]]="","",ENTRADA!$P$19)</f>
        <v/>
      </c>
      <c r="AE219" s="109" t="str">
        <f>IF(Tabla75[[#This Row],[NIF]]="","",ENTRADA!$F$11)</f>
        <v/>
      </c>
      <c r="AF219" s="109" t="str">
        <f>IF(Tabla75[[#This Row],[NIF]]="","",ENTRADA!$F$9)</f>
        <v/>
      </c>
      <c r="AG219" s="108" t="str">
        <f>IF(Tabla75[[#This Row],[NIF]]="","",ENTRADA!$P$9)</f>
        <v/>
      </c>
    </row>
    <row r="220" spans="1:33" s="107" customFormat="1" ht="24.95" customHeight="1">
      <c r="A220" s="110"/>
      <c r="B220" s="108" t="str">
        <f>IF($A220="","",VLOOKUP($A220,Tabla7[[#All],[NIF]:[Columna1]],2,FALSE))</f>
        <v/>
      </c>
      <c r="C220" s="108" t="str">
        <f>IF($A220="","",VLOOKUP($A220,Tabla7[[#All],[NIF]:[Columna1]],3,FALSE))</f>
        <v/>
      </c>
      <c r="D220" s="109" t="str">
        <f>IF($A220="","",VLOOKUP($A220,Tabla7[[#All],[NIF]:[Columna1]],5,FALSE))</f>
        <v/>
      </c>
      <c r="E220" s="109" t="str">
        <f>IF($A220="","",VLOOKUP($A220,Tabla7[[#All],[NIF]:[Columna1]],8,FALSE))</f>
        <v/>
      </c>
      <c r="F220" s="109" t="str">
        <f>IF($A220="","",VLOOKUP($A220,Tabla7[[#All],[NIF]:[Columna1]],6,FALSE))</f>
        <v/>
      </c>
      <c r="G220" s="108" t="str">
        <f>IF($A220="","",VLOOKUP($A220,Tabla7[[#All],[NIF]:[Columna1]],7,FALSE))</f>
        <v/>
      </c>
      <c r="H220" s="109" t="str">
        <f>IF(Tabla75[[#This Row],[CAUSA VARIACIÓN]]="","","SI")</f>
        <v/>
      </c>
      <c r="I220" s="110"/>
      <c r="J220" s="120"/>
      <c r="K220" s="120"/>
      <c r="L220" s="115"/>
      <c r="M220" s="115"/>
      <c r="N220" s="115"/>
      <c r="O220" s="115"/>
      <c r="P220" s="157" t="str">
        <f t="shared" si="8"/>
        <v/>
      </c>
      <c r="Q2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0" s="121"/>
      <c r="S220" s="122"/>
      <c r="T220" s="109" t="str">
        <f t="shared" si="9"/>
        <v/>
      </c>
      <c r="U220" s="176" t="str">
        <f>IF(Tabla75[[#This Row],[NIF]]="","",(Q220*(IF(S220&gt;1,0,S220*0.1))*('NO TOCAR'!$AB$4)*(T220/10)))</f>
        <v/>
      </c>
      <c r="V220" s="114"/>
      <c r="W220" s="119"/>
      <c r="X220" s="123"/>
      <c r="Y220" s="119"/>
      <c r="Z220" s="114"/>
      <c r="AA220" s="176" t="str">
        <f>IF(A220="","",SUM(IF(Y220&gt;1,1,Y220),IF(W220&gt;12,12,W220)*0.6)*(IF(S220&gt;1,0,S220))*'NO TOCAR'!$AB$4*(T220/100))</f>
        <v/>
      </c>
      <c r="AB220" s="178" t="str">
        <f>IF(Tabla75[[#This Row],[NIF]]="","",U:U+AA:AA)</f>
        <v/>
      </c>
      <c r="AC220" s="117"/>
      <c r="AD220" s="109" t="str">
        <f>IF(Tabla75[[#This Row],[NIF]]="","",ENTRADA!$P$19)</f>
        <v/>
      </c>
      <c r="AE220" s="109" t="str">
        <f>IF(Tabla75[[#This Row],[NIF]]="","",ENTRADA!$F$11)</f>
        <v/>
      </c>
      <c r="AF220" s="109" t="str">
        <f>IF(Tabla75[[#This Row],[NIF]]="","",ENTRADA!$F$9)</f>
        <v/>
      </c>
      <c r="AG220" s="108" t="str">
        <f>IF(Tabla75[[#This Row],[NIF]]="","",ENTRADA!$P$9)</f>
        <v/>
      </c>
    </row>
    <row r="221" spans="1:33" s="107" customFormat="1" ht="24.95" customHeight="1">
      <c r="A221" s="110"/>
      <c r="B221" s="108" t="str">
        <f>IF($A221="","",VLOOKUP($A221,Tabla7[[#All],[NIF]:[Columna1]],2,FALSE))</f>
        <v/>
      </c>
      <c r="C221" s="108" t="str">
        <f>IF($A221="","",VLOOKUP($A221,Tabla7[[#All],[NIF]:[Columna1]],3,FALSE))</f>
        <v/>
      </c>
      <c r="D221" s="109" t="str">
        <f>IF($A221="","",VLOOKUP($A221,Tabla7[[#All],[NIF]:[Columna1]],5,FALSE))</f>
        <v/>
      </c>
      <c r="E221" s="109" t="str">
        <f>IF($A221="","",VLOOKUP($A221,Tabla7[[#All],[NIF]:[Columna1]],8,FALSE))</f>
        <v/>
      </c>
      <c r="F221" s="109" t="str">
        <f>IF($A221="","",VLOOKUP($A221,Tabla7[[#All],[NIF]:[Columna1]],6,FALSE))</f>
        <v/>
      </c>
      <c r="G221" s="108" t="str">
        <f>IF($A221="","",VLOOKUP($A221,Tabla7[[#All],[NIF]:[Columna1]],7,FALSE))</f>
        <v/>
      </c>
      <c r="H221" s="109" t="str">
        <f>IF(Tabla75[[#This Row],[CAUSA VARIACIÓN]]="","","SI")</f>
        <v/>
      </c>
      <c r="I221" s="110"/>
      <c r="J221" s="120"/>
      <c r="K221" s="120"/>
      <c r="L221" s="115"/>
      <c r="M221" s="115"/>
      <c r="N221" s="115"/>
      <c r="O221" s="115"/>
      <c r="P221" s="157" t="str">
        <f t="shared" si="8"/>
        <v/>
      </c>
      <c r="Q2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1" s="121"/>
      <c r="S221" s="122"/>
      <c r="T221" s="109" t="str">
        <f t="shared" si="9"/>
        <v/>
      </c>
      <c r="U221" s="176" t="str">
        <f>IF(Tabla75[[#This Row],[NIF]]="","",(Q221*(IF(S221&gt;1,0,S221*0.1))*('NO TOCAR'!$AB$4)*(T221/10)))</f>
        <v/>
      </c>
      <c r="V221" s="114"/>
      <c r="W221" s="119"/>
      <c r="X221" s="123"/>
      <c r="Y221" s="119"/>
      <c r="Z221" s="114"/>
      <c r="AA221" s="176" t="str">
        <f>IF(A221="","",SUM(IF(Y221&gt;1,1,Y221),IF(W221&gt;12,12,W221)*0.6)*(IF(S221&gt;1,0,S221))*'NO TOCAR'!$AB$4*(T221/100))</f>
        <v/>
      </c>
      <c r="AB221" s="178" t="str">
        <f>IF(Tabla75[[#This Row],[NIF]]="","",U:U+AA:AA)</f>
        <v/>
      </c>
      <c r="AC221" s="117"/>
      <c r="AD221" s="109" t="str">
        <f>IF(Tabla75[[#This Row],[NIF]]="","",ENTRADA!$P$19)</f>
        <v/>
      </c>
      <c r="AE221" s="109" t="str">
        <f>IF(Tabla75[[#This Row],[NIF]]="","",ENTRADA!$F$11)</f>
        <v/>
      </c>
      <c r="AF221" s="109" t="str">
        <f>IF(Tabla75[[#This Row],[NIF]]="","",ENTRADA!$F$9)</f>
        <v/>
      </c>
      <c r="AG221" s="108" t="str">
        <f>IF(Tabla75[[#This Row],[NIF]]="","",ENTRADA!$P$9)</f>
        <v/>
      </c>
    </row>
    <row r="222" spans="1:33" s="107" customFormat="1" ht="24.95" customHeight="1">
      <c r="A222" s="110"/>
      <c r="B222" s="108" t="str">
        <f>IF($A222="","",VLOOKUP($A222,Tabla7[[#All],[NIF]:[Columna1]],2,FALSE))</f>
        <v/>
      </c>
      <c r="C222" s="108" t="str">
        <f>IF($A222="","",VLOOKUP($A222,Tabla7[[#All],[NIF]:[Columna1]],3,FALSE))</f>
        <v/>
      </c>
      <c r="D222" s="109" t="str">
        <f>IF($A222="","",VLOOKUP($A222,Tabla7[[#All],[NIF]:[Columna1]],5,FALSE))</f>
        <v/>
      </c>
      <c r="E222" s="109" t="str">
        <f>IF($A222="","",VLOOKUP($A222,Tabla7[[#All],[NIF]:[Columna1]],8,FALSE))</f>
        <v/>
      </c>
      <c r="F222" s="109" t="str">
        <f>IF($A222="","",VLOOKUP($A222,Tabla7[[#All],[NIF]:[Columna1]],6,FALSE))</f>
        <v/>
      </c>
      <c r="G222" s="108" t="str">
        <f>IF($A222="","",VLOOKUP($A222,Tabla7[[#All],[NIF]:[Columna1]],7,FALSE))</f>
        <v/>
      </c>
      <c r="H222" s="109" t="str">
        <f>IF(Tabla75[[#This Row],[CAUSA VARIACIÓN]]="","","SI")</f>
        <v/>
      </c>
      <c r="I222" s="110"/>
      <c r="J222" s="120"/>
      <c r="K222" s="120"/>
      <c r="L222" s="115"/>
      <c r="M222" s="160"/>
      <c r="N222" s="115"/>
      <c r="O222" s="115"/>
      <c r="P222" s="157" t="str">
        <f t="shared" si="8"/>
        <v/>
      </c>
      <c r="Q2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2" s="121"/>
      <c r="S222" s="122"/>
      <c r="T222" s="109" t="str">
        <f t="shared" si="9"/>
        <v/>
      </c>
      <c r="U222" s="176" t="str">
        <f>IF(Tabla75[[#This Row],[NIF]]="","",(Q222*(IF(S222&gt;1,0,S222*0.1))*('NO TOCAR'!$AB$4)*(T222/10)))</f>
        <v/>
      </c>
      <c r="V222" s="114"/>
      <c r="W222" s="119"/>
      <c r="X222" s="123"/>
      <c r="Y222" s="119"/>
      <c r="Z222" s="114"/>
      <c r="AA222" s="176" t="str">
        <f>IF(A222="","",SUM(IF(Y222&gt;1,1,Y222),IF(W222&gt;12,12,W222)*0.6)*(IF(S222&gt;1,0,S222))*'NO TOCAR'!$AB$4*(T222/100))</f>
        <v/>
      </c>
      <c r="AB222" s="178" t="str">
        <f>IF(Tabla75[[#This Row],[NIF]]="","",U:U+AA:AA)</f>
        <v/>
      </c>
      <c r="AC222" s="117"/>
      <c r="AD222" s="109" t="str">
        <f>IF(Tabla75[[#This Row],[NIF]]="","",ENTRADA!$P$19)</f>
        <v/>
      </c>
      <c r="AE222" s="109" t="str">
        <f>IF(Tabla75[[#This Row],[NIF]]="","",ENTRADA!$F$11)</f>
        <v/>
      </c>
      <c r="AF222" s="109" t="str">
        <f>IF(Tabla75[[#This Row],[NIF]]="","",ENTRADA!$F$9)</f>
        <v/>
      </c>
      <c r="AG222" s="108" t="str">
        <f>IF(Tabla75[[#This Row],[NIF]]="","",ENTRADA!$P$9)</f>
        <v/>
      </c>
    </row>
    <row r="223" spans="1:33" s="107" customFormat="1" ht="24.95" customHeight="1">
      <c r="A223" s="110"/>
      <c r="B223" s="108" t="str">
        <f>IF($A223="","",VLOOKUP($A223,Tabla7[[#All],[NIF]:[Columna1]],2,FALSE))</f>
        <v/>
      </c>
      <c r="C223" s="108" t="str">
        <f>IF($A223="","",VLOOKUP($A223,Tabla7[[#All],[NIF]:[Columna1]],3,FALSE))</f>
        <v/>
      </c>
      <c r="D223" s="109" t="str">
        <f>IF($A223="","",VLOOKUP($A223,Tabla7[[#All],[NIF]:[Columna1]],5,FALSE))</f>
        <v/>
      </c>
      <c r="E223" s="109" t="str">
        <f>IF($A223="","",VLOOKUP($A223,Tabla7[[#All],[NIF]:[Columna1]],8,FALSE))</f>
        <v/>
      </c>
      <c r="F223" s="109" t="str">
        <f>IF($A223="","",VLOOKUP($A223,Tabla7[[#All],[NIF]:[Columna1]],6,FALSE))</f>
        <v/>
      </c>
      <c r="G223" s="108" t="str">
        <f>IF($A223="","",VLOOKUP($A223,Tabla7[[#All],[NIF]:[Columna1]],7,FALSE))</f>
        <v/>
      </c>
      <c r="H223" s="109" t="str">
        <f>IF(Tabla75[[#This Row],[CAUSA VARIACIÓN]]="","","SI")</f>
        <v/>
      </c>
      <c r="I223" s="110"/>
      <c r="J223" s="120"/>
      <c r="K223" s="120"/>
      <c r="L223" s="115"/>
      <c r="M223" s="115"/>
      <c r="N223" s="115"/>
      <c r="O223" s="115"/>
      <c r="P223" s="157" t="str">
        <f t="shared" si="8"/>
        <v/>
      </c>
      <c r="Q2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3" s="121"/>
      <c r="S223" s="122"/>
      <c r="T223" s="109" t="str">
        <f t="shared" si="9"/>
        <v/>
      </c>
      <c r="U223" s="176" t="str">
        <f>IF(Tabla75[[#This Row],[NIF]]="","",(Q223*(IF(S223&gt;1,0,S223*0.1))*('NO TOCAR'!$AB$4)*(T223/10)))</f>
        <v/>
      </c>
      <c r="V223" s="114"/>
      <c r="W223" s="119"/>
      <c r="X223" s="123"/>
      <c r="Y223" s="119"/>
      <c r="Z223" s="114"/>
      <c r="AA223" s="176" t="str">
        <f>IF(A223="","",SUM(IF(Y223&gt;1,1,Y223),IF(W223&gt;12,12,W223)*0.6)*(IF(S223&gt;1,0,S223))*'NO TOCAR'!$AB$4*(T223/100))</f>
        <v/>
      </c>
      <c r="AB223" s="178" t="str">
        <f>IF(Tabla75[[#This Row],[NIF]]="","",U:U+AA:AA)</f>
        <v/>
      </c>
      <c r="AC223" s="117"/>
      <c r="AD223" s="109" t="str">
        <f>IF(Tabla75[[#This Row],[NIF]]="","",ENTRADA!$P$19)</f>
        <v/>
      </c>
      <c r="AE223" s="109" t="str">
        <f>IF(Tabla75[[#This Row],[NIF]]="","",ENTRADA!$F$11)</f>
        <v/>
      </c>
      <c r="AF223" s="109" t="str">
        <f>IF(Tabla75[[#This Row],[NIF]]="","",ENTRADA!$F$9)</f>
        <v/>
      </c>
      <c r="AG223" s="108" t="str">
        <f>IF(Tabla75[[#This Row],[NIF]]="","",ENTRADA!$P$9)</f>
        <v/>
      </c>
    </row>
    <row r="224" spans="1:33" s="107" customFormat="1" ht="24.95" customHeight="1">
      <c r="A224" s="110"/>
      <c r="B224" s="108" t="str">
        <f>IF($A224="","",VLOOKUP($A224,Tabla7[[#All],[NIF]:[Columna1]],2,FALSE))</f>
        <v/>
      </c>
      <c r="C224" s="108" t="str">
        <f>IF($A224="","",VLOOKUP($A224,Tabla7[[#All],[NIF]:[Columna1]],3,FALSE))</f>
        <v/>
      </c>
      <c r="D224" s="109" t="str">
        <f>IF($A224="","",VLOOKUP($A224,Tabla7[[#All],[NIF]:[Columna1]],5,FALSE))</f>
        <v/>
      </c>
      <c r="E224" s="109" t="str">
        <f>IF($A224="","",VLOOKUP($A224,Tabla7[[#All],[NIF]:[Columna1]],8,FALSE))</f>
        <v/>
      </c>
      <c r="F224" s="109" t="str">
        <f>IF($A224="","",VLOOKUP($A224,Tabla7[[#All],[NIF]:[Columna1]],6,FALSE))</f>
        <v/>
      </c>
      <c r="G224" s="108" t="str">
        <f>IF($A224="","",VLOOKUP($A224,Tabla7[[#All],[NIF]:[Columna1]],7,FALSE))</f>
        <v/>
      </c>
      <c r="H224" s="109" t="str">
        <f>IF(Tabla75[[#This Row],[CAUSA VARIACIÓN]]="","","SI")</f>
        <v/>
      </c>
      <c r="I224" s="110"/>
      <c r="J224" s="120"/>
      <c r="K224" s="120"/>
      <c r="L224" s="115"/>
      <c r="M224" s="115"/>
      <c r="N224" s="115"/>
      <c r="O224" s="115"/>
      <c r="P224" s="157" t="str">
        <f t="shared" si="8"/>
        <v/>
      </c>
      <c r="Q2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4" s="121"/>
      <c r="S224" s="122"/>
      <c r="T224" s="109" t="str">
        <f t="shared" si="9"/>
        <v/>
      </c>
      <c r="U224" s="176" t="str">
        <f>IF(Tabla75[[#This Row],[NIF]]="","",(Q224*(IF(S224&gt;1,0,S224*0.1))*('NO TOCAR'!$AB$4)*(T224/10)))</f>
        <v/>
      </c>
      <c r="V224" s="114"/>
      <c r="W224" s="119"/>
      <c r="X224" s="123"/>
      <c r="Y224" s="119"/>
      <c r="Z224" s="114"/>
      <c r="AA224" s="176" t="str">
        <f>IF(A224="","",SUM(IF(Y224&gt;1,1,Y224),IF(W224&gt;12,12,W224)*0.6)*(IF(S224&gt;1,0,S224))*'NO TOCAR'!$AB$4*(T224/100))</f>
        <v/>
      </c>
      <c r="AB224" s="178" t="str">
        <f>IF(Tabla75[[#This Row],[NIF]]="","",U:U+AA:AA)</f>
        <v/>
      </c>
      <c r="AC224" s="117"/>
      <c r="AD224" s="109" t="str">
        <f>IF(Tabla75[[#This Row],[NIF]]="","",ENTRADA!$P$19)</f>
        <v/>
      </c>
      <c r="AE224" s="109" t="str">
        <f>IF(Tabla75[[#This Row],[NIF]]="","",ENTRADA!$F$11)</f>
        <v/>
      </c>
      <c r="AF224" s="109" t="str">
        <f>IF(Tabla75[[#This Row],[NIF]]="","",ENTRADA!$F$9)</f>
        <v/>
      </c>
      <c r="AG224" s="108" t="str">
        <f>IF(Tabla75[[#This Row],[NIF]]="","",ENTRADA!$P$9)</f>
        <v/>
      </c>
    </row>
    <row r="225" spans="1:33" s="107" customFormat="1" ht="24.95" customHeight="1">
      <c r="A225" s="110"/>
      <c r="B225" s="108" t="str">
        <f>IF($A225="","",VLOOKUP($A225,Tabla7[[#All],[NIF]:[Columna1]],2,FALSE))</f>
        <v/>
      </c>
      <c r="C225" s="108" t="str">
        <f>IF($A225="","",VLOOKUP($A225,Tabla7[[#All],[NIF]:[Columna1]],3,FALSE))</f>
        <v/>
      </c>
      <c r="D225" s="109" t="str">
        <f>IF($A225="","",VLOOKUP($A225,Tabla7[[#All],[NIF]:[Columna1]],5,FALSE))</f>
        <v/>
      </c>
      <c r="E225" s="109" t="str">
        <f>IF($A225="","",VLOOKUP($A225,Tabla7[[#All],[NIF]:[Columna1]],8,FALSE))</f>
        <v/>
      </c>
      <c r="F225" s="109" t="str">
        <f>IF($A225="","",VLOOKUP($A225,Tabla7[[#All],[NIF]:[Columna1]],6,FALSE))</f>
        <v/>
      </c>
      <c r="G225" s="108" t="str">
        <f>IF($A225="","",VLOOKUP($A225,Tabla7[[#All],[NIF]:[Columna1]],7,FALSE))</f>
        <v/>
      </c>
      <c r="H225" s="109" t="str">
        <f>IF(Tabla75[[#This Row],[CAUSA VARIACIÓN]]="","","SI")</f>
        <v/>
      </c>
      <c r="I225" s="110"/>
      <c r="J225" s="120"/>
      <c r="K225" s="120"/>
      <c r="L225" s="115"/>
      <c r="M225" s="115"/>
      <c r="N225" s="115"/>
      <c r="O225" s="115"/>
      <c r="P225" s="157" t="str">
        <f t="shared" si="8"/>
        <v/>
      </c>
      <c r="Q2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5" s="121"/>
      <c r="S225" s="122"/>
      <c r="T225" s="109" t="str">
        <f t="shared" si="9"/>
        <v/>
      </c>
      <c r="U225" s="176" t="str">
        <f>IF(Tabla75[[#This Row],[NIF]]="","",(Q225*(IF(S225&gt;1,0,S225*0.1))*('NO TOCAR'!$AB$4)*(T225/10)))</f>
        <v/>
      </c>
      <c r="V225" s="114"/>
      <c r="W225" s="119"/>
      <c r="X225" s="123"/>
      <c r="Y225" s="119"/>
      <c r="Z225" s="114"/>
      <c r="AA225" s="176" t="str">
        <f>IF(A225="","",SUM(IF(Y225&gt;1,1,Y225),IF(W225&gt;12,12,W225)*0.6)*(IF(S225&gt;1,0,S225))*'NO TOCAR'!$AB$4*(T225/100))</f>
        <v/>
      </c>
      <c r="AB225" s="178" t="str">
        <f>IF(Tabla75[[#This Row],[NIF]]="","",U:U+AA:AA)</f>
        <v/>
      </c>
      <c r="AC225" s="117"/>
      <c r="AD225" s="109" t="str">
        <f>IF(Tabla75[[#This Row],[NIF]]="","",ENTRADA!$P$19)</f>
        <v/>
      </c>
      <c r="AE225" s="109" t="str">
        <f>IF(Tabla75[[#This Row],[NIF]]="","",ENTRADA!$F$11)</f>
        <v/>
      </c>
      <c r="AF225" s="109" t="str">
        <f>IF(Tabla75[[#This Row],[NIF]]="","",ENTRADA!$F$9)</f>
        <v/>
      </c>
      <c r="AG225" s="108" t="str">
        <f>IF(Tabla75[[#This Row],[NIF]]="","",ENTRADA!$P$9)</f>
        <v/>
      </c>
    </row>
    <row r="226" spans="1:33" s="107" customFormat="1" ht="24.95" customHeight="1">
      <c r="A226" s="110"/>
      <c r="B226" s="108" t="str">
        <f>IF($A226="","",VLOOKUP($A226,Tabla7[[#All],[NIF]:[Columna1]],2,FALSE))</f>
        <v/>
      </c>
      <c r="C226" s="108" t="str">
        <f>IF($A226="","",VLOOKUP($A226,Tabla7[[#All],[NIF]:[Columna1]],3,FALSE))</f>
        <v/>
      </c>
      <c r="D226" s="109" t="str">
        <f>IF($A226="","",VLOOKUP($A226,Tabla7[[#All],[NIF]:[Columna1]],5,FALSE))</f>
        <v/>
      </c>
      <c r="E226" s="109" t="str">
        <f>IF($A226="","",VLOOKUP($A226,Tabla7[[#All],[NIF]:[Columna1]],8,FALSE))</f>
        <v/>
      </c>
      <c r="F226" s="109" t="str">
        <f>IF($A226="","",VLOOKUP($A226,Tabla7[[#All],[NIF]:[Columna1]],6,FALSE))</f>
        <v/>
      </c>
      <c r="G226" s="108" t="str">
        <f>IF($A226="","",VLOOKUP($A226,Tabla7[[#All],[NIF]:[Columna1]],7,FALSE))</f>
        <v/>
      </c>
      <c r="H226" s="109" t="str">
        <f>IF(Tabla75[[#This Row],[CAUSA VARIACIÓN]]="","","SI")</f>
        <v/>
      </c>
      <c r="I226" s="110"/>
      <c r="J226" s="120"/>
      <c r="K226" s="120"/>
      <c r="L226" s="115"/>
      <c r="M226" s="160"/>
      <c r="N226" s="115"/>
      <c r="O226" s="115"/>
      <c r="P226" s="157" t="str">
        <f t="shared" si="8"/>
        <v/>
      </c>
      <c r="Q2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6" s="121"/>
      <c r="S226" s="122"/>
      <c r="T226" s="109" t="str">
        <f t="shared" si="9"/>
        <v/>
      </c>
      <c r="U226" s="176" t="str">
        <f>IF(Tabla75[[#This Row],[NIF]]="","",(Q226*(IF(S226&gt;1,0,S226*0.1))*('NO TOCAR'!$AB$4)*(T226/10)))</f>
        <v/>
      </c>
      <c r="V226" s="114"/>
      <c r="W226" s="119"/>
      <c r="X226" s="123"/>
      <c r="Y226" s="119"/>
      <c r="Z226" s="114"/>
      <c r="AA226" s="176" t="str">
        <f>IF(A226="","",SUM(IF(Y226&gt;1,1,Y226),IF(W226&gt;12,12,W226)*0.6)*(IF(S226&gt;1,0,S226))*'NO TOCAR'!$AB$4*(T226/100))</f>
        <v/>
      </c>
      <c r="AB226" s="178" t="str">
        <f>IF(Tabla75[[#This Row],[NIF]]="","",U:U+AA:AA)</f>
        <v/>
      </c>
      <c r="AC226" s="117"/>
      <c r="AD226" s="109" t="str">
        <f>IF(Tabla75[[#This Row],[NIF]]="","",ENTRADA!$P$19)</f>
        <v/>
      </c>
      <c r="AE226" s="109" t="str">
        <f>IF(Tabla75[[#This Row],[NIF]]="","",ENTRADA!$F$11)</f>
        <v/>
      </c>
      <c r="AF226" s="109" t="str">
        <f>IF(Tabla75[[#This Row],[NIF]]="","",ENTRADA!$F$9)</f>
        <v/>
      </c>
      <c r="AG226" s="108" t="str">
        <f>IF(Tabla75[[#This Row],[NIF]]="","",ENTRADA!$P$9)</f>
        <v/>
      </c>
    </row>
    <row r="227" spans="1:33" s="107" customFormat="1" ht="24.95" customHeight="1">
      <c r="A227" s="110"/>
      <c r="B227" s="108" t="str">
        <f>IF($A227="","",VLOOKUP($A227,Tabla7[[#All],[NIF]:[Columna1]],2,FALSE))</f>
        <v/>
      </c>
      <c r="C227" s="108" t="str">
        <f>IF($A227="","",VLOOKUP($A227,Tabla7[[#All],[NIF]:[Columna1]],3,FALSE))</f>
        <v/>
      </c>
      <c r="D227" s="109" t="str">
        <f>IF($A227="","",VLOOKUP($A227,Tabla7[[#All],[NIF]:[Columna1]],5,FALSE))</f>
        <v/>
      </c>
      <c r="E227" s="109" t="str">
        <f>IF($A227="","",VLOOKUP($A227,Tabla7[[#All],[NIF]:[Columna1]],8,FALSE))</f>
        <v/>
      </c>
      <c r="F227" s="109" t="str">
        <f>IF($A227="","",VLOOKUP($A227,Tabla7[[#All],[NIF]:[Columna1]],6,FALSE))</f>
        <v/>
      </c>
      <c r="G227" s="108" t="str">
        <f>IF($A227="","",VLOOKUP($A227,Tabla7[[#All],[NIF]:[Columna1]],7,FALSE))</f>
        <v/>
      </c>
      <c r="H227" s="109" t="str">
        <f>IF(Tabla75[[#This Row],[CAUSA VARIACIÓN]]="","","SI")</f>
        <v/>
      </c>
      <c r="I227" s="110"/>
      <c r="J227" s="120"/>
      <c r="K227" s="120"/>
      <c r="L227" s="115"/>
      <c r="M227" s="115"/>
      <c r="N227" s="115"/>
      <c r="O227" s="115"/>
      <c r="P227" s="157" t="str">
        <f t="shared" si="8"/>
        <v/>
      </c>
      <c r="Q2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7" s="121"/>
      <c r="S227" s="122"/>
      <c r="T227" s="109" t="str">
        <f t="shared" si="9"/>
        <v/>
      </c>
      <c r="U227" s="176" t="str">
        <f>IF(Tabla75[[#This Row],[NIF]]="","",(Q227*(IF(S227&gt;1,0,S227*0.1))*('NO TOCAR'!$AB$4)*(T227/10)))</f>
        <v/>
      </c>
      <c r="V227" s="114"/>
      <c r="W227" s="119"/>
      <c r="X227" s="123"/>
      <c r="Y227" s="119"/>
      <c r="Z227" s="114"/>
      <c r="AA227" s="176" t="str">
        <f>IF(A227="","",SUM(IF(Y227&gt;1,1,Y227),IF(W227&gt;12,12,W227)*0.6)*(IF(S227&gt;1,0,S227))*'NO TOCAR'!$AB$4*(T227/100))</f>
        <v/>
      </c>
      <c r="AB227" s="178" t="str">
        <f>IF(Tabla75[[#This Row],[NIF]]="","",U:U+AA:AA)</f>
        <v/>
      </c>
      <c r="AC227" s="117"/>
      <c r="AD227" s="109" t="str">
        <f>IF(Tabla75[[#This Row],[NIF]]="","",ENTRADA!$P$19)</f>
        <v/>
      </c>
      <c r="AE227" s="109" t="str">
        <f>IF(Tabla75[[#This Row],[NIF]]="","",ENTRADA!$F$11)</f>
        <v/>
      </c>
      <c r="AF227" s="109" t="str">
        <f>IF(Tabla75[[#This Row],[NIF]]="","",ENTRADA!$F$9)</f>
        <v/>
      </c>
      <c r="AG227" s="108" t="str">
        <f>IF(Tabla75[[#This Row],[NIF]]="","",ENTRADA!$P$9)</f>
        <v/>
      </c>
    </row>
    <row r="228" spans="1:33" s="107" customFormat="1" ht="24.95" customHeight="1">
      <c r="A228" s="110"/>
      <c r="B228" s="108" t="str">
        <f>IF($A228="","",VLOOKUP($A228,Tabla7[[#All],[NIF]:[Columna1]],2,FALSE))</f>
        <v/>
      </c>
      <c r="C228" s="108" t="str">
        <f>IF($A228="","",VLOOKUP($A228,Tabla7[[#All],[NIF]:[Columna1]],3,FALSE))</f>
        <v/>
      </c>
      <c r="D228" s="109" t="str">
        <f>IF($A228="","",VLOOKUP($A228,Tabla7[[#All],[NIF]:[Columna1]],5,FALSE))</f>
        <v/>
      </c>
      <c r="E228" s="109" t="str">
        <f>IF($A228="","",VLOOKUP($A228,Tabla7[[#All],[NIF]:[Columna1]],8,FALSE))</f>
        <v/>
      </c>
      <c r="F228" s="109" t="str">
        <f>IF($A228="","",VLOOKUP($A228,Tabla7[[#All],[NIF]:[Columna1]],6,FALSE))</f>
        <v/>
      </c>
      <c r="G228" s="108" t="str">
        <f>IF($A228="","",VLOOKUP($A228,Tabla7[[#All],[NIF]:[Columna1]],7,FALSE))</f>
        <v/>
      </c>
      <c r="H228" s="109" t="str">
        <f>IF(Tabla75[[#This Row],[CAUSA VARIACIÓN]]="","","SI")</f>
        <v/>
      </c>
      <c r="I228" s="110"/>
      <c r="J228" s="120"/>
      <c r="K228" s="120"/>
      <c r="L228" s="115"/>
      <c r="M228" s="115"/>
      <c r="N228" s="115"/>
      <c r="O228" s="115"/>
      <c r="P228" s="157" t="str">
        <f t="shared" si="8"/>
        <v/>
      </c>
      <c r="Q2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8" s="121"/>
      <c r="S228" s="122"/>
      <c r="T228" s="109" t="str">
        <f t="shared" si="9"/>
        <v/>
      </c>
      <c r="U228" s="176" t="str">
        <f>IF(Tabla75[[#This Row],[NIF]]="","",(Q228*(IF(S228&gt;1,0,S228*0.1))*('NO TOCAR'!$AB$4)*(T228/10)))</f>
        <v/>
      </c>
      <c r="V228" s="114"/>
      <c r="W228" s="119"/>
      <c r="X228" s="123"/>
      <c r="Y228" s="119"/>
      <c r="Z228" s="114"/>
      <c r="AA228" s="176" t="str">
        <f>IF(A228="","",SUM(IF(Y228&gt;1,1,Y228),IF(W228&gt;12,12,W228)*0.6)*(IF(S228&gt;1,0,S228))*'NO TOCAR'!$AB$4*(T228/100))</f>
        <v/>
      </c>
      <c r="AB228" s="178" t="str">
        <f>IF(Tabla75[[#This Row],[NIF]]="","",U:U+AA:AA)</f>
        <v/>
      </c>
      <c r="AC228" s="117"/>
      <c r="AD228" s="109" t="str">
        <f>IF(Tabla75[[#This Row],[NIF]]="","",ENTRADA!$P$19)</f>
        <v/>
      </c>
      <c r="AE228" s="109" t="str">
        <f>IF(Tabla75[[#This Row],[NIF]]="","",ENTRADA!$F$11)</f>
        <v/>
      </c>
      <c r="AF228" s="109" t="str">
        <f>IF(Tabla75[[#This Row],[NIF]]="","",ENTRADA!$F$9)</f>
        <v/>
      </c>
      <c r="AG228" s="108" t="str">
        <f>IF(Tabla75[[#This Row],[NIF]]="","",ENTRADA!$P$9)</f>
        <v/>
      </c>
    </row>
    <row r="229" spans="1:33" s="107" customFormat="1" ht="24.95" customHeight="1">
      <c r="A229" s="110"/>
      <c r="B229" s="108" t="str">
        <f>IF($A229="","",VLOOKUP($A229,Tabla7[[#All],[NIF]:[Columna1]],2,FALSE))</f>
        <v/>
      </c>
      <c r="C229" s="108" t="str">
        <f>IF($A229="","",VLOOKUP($A229,Tabla7[[#All],[NIF]:[Columna1]],3,FALSE))</f>
        <v/>
      </c>
      <c r="D229" s="109" t="str">
        <f>IF($A229="","",VLOOKUP($A229,Tabla7[[#All],[NIF]:[Columna1]],5,FALSE))</f>
        <v/>
      </c>
      <c r="E229" s="109" t="str">
        <f>IF($A229="","",VLOOKUP($A229,Tabla7[[#All],[NIF]:[Columna1]],8,FALSE))</f>
        <v/>
      </c>
      <c r="F229" s="109" t="str">
        <f>IF($A229="","",VLOOKUP($A229,Tabla7[[#All],[NIF]:[Columna1]],6,FALSE))</f>
        <v/>
      </c>
      <c r="G229" s="108" t="str">
        <f>IF($A229="","",VLOOKUP($A229,Tabla7[[#All],[NIF]:[Columna1]],7,FALSE))</f>
        <v/>
      </c>
      <c r="H229" s="109" t="str">
        <f>IF(Tabla75[[#This Row],[CAUSA VARIACIÓN]]="","","SI")</f>
        <v/>
      </c>
      <c r="I229" s="110"/>
      <c r="J229" s="120"/>
      <c r="K229" s="120"/>
      <c r="L229" s="115"/>
      <c r="M229" s="115"/>
      <c r="N229" s="115"/>
      <c r="O229" s="115"/>
      <c r="P229" s="157" t="str">
        <f t="shared" si="8"/>
        <v/>
      </c>
      <c r="Q2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29" s="121"/>
      <c r="S229" s="122"/>
      <c r="T229" s="109" t="str">
        <f t="shared" si="9"/>
        <v/>
      </c>
      <c r="U229" s="176" t="str">
        <f>IF(Tabla75[[#This Row],[NIF]]="","",(Q229*(IF(S229&gt;1,0,S229*0.1))*('NO TOCAR'!$AB$4)*(T229/10)))</f>
        <v/>
      </c>
      <c r="V229" s="114"/>
      <c r="W229" s="119"/>
      <c r="X229" s="123"/>
      <c r="Y229" s="119"/>
      <c r="Z229" s="114"/>
      <c r="AA229" s="176" t="str">
        <f>IF(A229="","",SUM(IF(Y229&gt;1,1,Y229),IF(W229&gt;12,12,W229)*0.6)*(IF(S229&gt;1,0,S229))*'NO TOCAR'!$AB$4*(T229/100))</f>
        <v/>
      </c>
      <c r="AB229" s="178" t="str">
        <f>IF(Tabla75[[#This Row],[NIF]]="","",U:U+AA:AA)</f>
        <v/>
      </c>
      <c r="AC229" s="117"/>
      <c r="AD229" s="109" t="str">
        <f>IF(Tabla75[[#This Row],[NIF]]="","",ENTRADA!$P$19)</f>
        <v/>
      </c>
      <c r="AE229" s="109" t="str">
        <f>IF(Tabla75[[#This Row],[NIF]]="","",ENTRADA!$F$11)</f>
        <v/>
      </c>
      <c r="AF229" s="109" t="str">
        <f>IF(Tabla75[[#This Row],[NIF]]="","",ENTRADA!$F$9)</f>
        <v/>
      </c>
      <c r="AG229" s="108" t="str">
        <f>IF(Tabla75[[#This Row],[NIF]]="","",ENTRADA!$P$9)</f>
        <v/>
      </c>
    </row>
    <row r="230" spans="1:33" s="107" customFormat="1" ht="24.95" customHeight="1">
      <c r="A230" s="110"/>
      <c r="B230" s="108" t="str">
        <f>IF($A230="","",VLOOKUP($A230,Tabla7[[#All],[NIF]:[Columna1]],2,FALSE))</f>
        <v/>
      </c>
      <c r="C230" s="108" t="str">
        <f>IF($A230="","",VLOOKUP($A230,Tabla7[[#All],[NIF]:[Columna1]],3,FALSE))</f>
        <v/>
      </c>
      <c r="D230" s="109" t="str">
        <f>IF($A230="","",VLOOKUP($A230,Tabla7[[#All],[NIF]:[Columna1]],5,FALSE))</f>
        <v/>
      </c>
      <c r="E230" s="109" t="str">
        <f>IF($A230="","",VLOOKUP($A230,Tabla7[[#All],[NIF]:[Columna1]],8,FALSE))</f>
        <v/>
      </c>
      <c r="F230" s="109" t="str">
        <f>IF($A230="","",VLOOKUP($A230,Tabla7[[#All],[NIF]:[Columna1]],6,FALSE))</f>
        <v/>
      </c>
      <c r="G230" s="108" t="str">
        <f>IF($A230="","",VLOOKUP($A230,Tabla7[[#All],[NIF]:[Columna1]],7,FALSE))</f>
        <v/>
      </c>
      <c r="H230" s="109" t="str">
        <f>IF(Tabla75[[#This Row],[CAUSA VARIACIÓN]]="","","SI")</f>
        <v/>
      </c>
      <c r="I230" s="110"/>
      <c r="J230" s="120"/>
      <c r="K230" s="120"/>
      <c r="L230" s="115"/>
      <c r="M230" s="160"/>
      <c r="N230" s="115"/>
      <c r="O230" s="115"/>
      <c r="P230" s="157" t="str">
        <f t="shared" si="8"/>
        <v/>
      </c>
      <c r="Q2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0" s="121"/>
      <c r="S230" s="122"/>
      <c r="T230" s="109" t="str">
        <f t="shared" si="9"/>
        <v/>
      </c>
      <c r="U230" s="176" t="str">
        <f>IF(Tabla75[[#This Row],[NIF]]="","",(Q230*(IF(S230&gt;1,0,S230*0.1))*('NO TOCAR'!$AB$4)*(T230/10)))</f>
        <v/>
      </c>
      <c r="V230" s="114"/>
      <c r="W230" s="119"/>
      <c r="X230" s="123"/>
      <c r="Y230" s="119"/>
      <c r="Z230" s="114"/>
      <c r="AA230" s="176" t="str">
        <f>IF(A230="","",SUM(IF(Y230&gt;1,1,Y230),IF(W230&gt;12,12,W230)*0.6)*(IF(S230&gt;1,0,S230))*'NO TOCAR'!$AB$4*(T230/100))</f>
        <v/>
      </c>
      <c r="AB230" s="178" t="str">
        <f>IF(Tabla75[[#This Row],[NIF]]="","",U:U+AA:AA)</f>
        <v/>
      </c>
      <c r="AC230" s="117"/>
      <c r="AD230" s="109" t="str">
        <f>IF(Tabla75[[#This Row],[NIF]]="","",ENTRADA!$P$19)</f>
        <v/>
      </c>
      <c r="AE230" s="109" t="str">
        <f>IF(Tabla75[[#This Row],[NIF]]="","",ENTRADA!$F$11)</f>
        <v/>
      </c>
      <c r="AF230" s="109" t="str">
        <f>IF(Tabla75[[#This Row],[NIF]]="","",ENTRADA!$F$9)</f>
        <v/>
      </c>
      <c r="AG230" s="108" t="str">
        <f>IF(Tabla75[[#This Row],[NIF]]="","",ENTRADA!$P$9)</f>
        <v/>
      </c>
    </row>
    <row r="231" spans="1:33" s="107" customFormat="1" ht="24.95" customHeight="1">
      <c r="A231" s="110"/>
      <c r="B231" s="108" t="str">
        <f>IF($A231="","",VLOOKUP($A231,Tabla7[[#All],[NIF]:[Columna1]],2,FALSE))</f>
        <v/>
      </c>
      <c r="C231" s="108" t="str">
        <f>IF($A231="","",VLOOKUP($A231,Tabla7[[#All],[NIF]:[Columna1]],3,FALSE))</f>
        <v/>
      </c>
      <c r="D231" s="109" t="str">
        <f>IF($A231="","",VLOOKUP($A231,Tabla7[[#All],[NIF]:[Columna1]],5,FALSE))</f>
        <v/>
      </c>
      <c r="E231" s="109" t="str">
        <f>IF($A231="","",VLOOKUP($A231,Tabla7[[#All],[NIF]:[Columna1]],8,FALSE))</f>
        <v/>
      </c>
      <c r="F231" s="109" t="str">
        <f>IF($A231="","",VLOOKUP($A231,Tabla7[[#All],[NIF]:[Columna1]],6,FALSE))</f>
        <v/>
      </c>
      <c r="G231" s="108" t="str">
        <f>IF($A231="","",VLOOKUP($A231,Tabla7[[#All],[NIF]:[Columna1]],7,FALSE))</f>
        <v/>
      </c>
      <c r="H231" s="109" t="str">
        <f>IF(Tabla75[[#This Row],[CAUSA VARIACIÓN]]="","","SI")</f>
        <v/>
      </c>
      <c r="I231" s="110"/>
      <c r="J231" s="120"/>
      <c r="K231" s="120"/>
      <c r="L231" s="115"/>
      <c r="M231" s="115"/>
      <c r="N231" s="115"/>
      <c r="O231" s="115"/>
      <c r="P231" s="157" t="str">
        <f t="shared" si="8"/>
        <v/>
      </c>
      <c r="Q2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1" s="121"/>
      <c r="S231" s="122"/>
      <c r="T231" s="109" t="str">
        <f t="shared" si="9"/>
        <v/>
      </c>
      <c r="U231" s="176" t="str">
        <f>IF(Tabla75[[#This Row],[NIF]]="","",(Q231*(IF(S231&gt;1,0,S231*0.1))*('NO TOCAR'!$AB$4)*(T231/10)))</f>
        <v/>
      </c>
      <c r="V231" s="114"/>
      <c r="W231" s="119"/>
      <c r="X231" s="123"/>
      <c r="Y231" s="119"/>
      <c r="Z231" s="114"/>
      <c r="AA231" s="176" t="str">
        <f>IF(A231="","",SUM(IF(Y231&gt;1,1,Y231),IF(W231&gt;12,12,W231)*0.6)*(IF(S231&gt;1,0,S231))*'NO TOCAR'!$AB$4*(T231/100))</f>
        <v/>
      </c>
      <c r="AB231" s="178" t="str">
        <f>IF(Tabla75[[#This Row],[NIF]]="","",U:U+AA:AA)</f>
        <v/>
      </c>
      <c r="AC231" s="117"/>
      <c r="AD231" s="109" t="str">
        <f>IF(Tabla75[[#This Row],[NIF]]="","",ENTRADA!$P$19)</f>
        <v/>
      </c>
      <c r="AE231" s="109" t="str">
        <f>IF(Tabla75[[#This Row],[NIF]]="","",ENTRADA!$F$11)</f>
        <v/>
      </c>
      <c r="AF231" s="109" t="str">
        <f>IF(Tabla75[[#This Row],[NIF]]="","",ENTRADA!$F$9)</f>
        <v/>
      </c>
      <c r="AG231" s="108" t="str">
        <f>IF(Tabla75[[#This Row],[NIF]]="","",ENTRADA!$P$9)</f>
        <v/>
      </c>
    </row>
    <row r="232" spans="1:33" s="107" customFormat="1" ht="24.95" customHeight="1">
      <c r="A232" s="110"/>
      <c r="B232" s="108" t="str">
        <f>IF($A232="","",VLOOKUP($A232,Tabla7[[#All],[NIF]:[Columna1]],2,FALSE))</f>
        <v/>
      </c>
      <c r="C232" s="108" t="str">
        <f>IF($A232="","",VLOOKUP($A232,Tabla7[[#All],[NIF]:[Columna1]],3,FALSE))</f>
        <v/>
      </c>
      <c r="D232" s="109" t="str">
        <f>IF($A232="","",VLOOKUP($A232,Tabla7[[#All],[NIF]:[Columna1]],5,FALSE))</f>
        <v/>
      </c>
      <c r="E232" s="109" t="str">
        <f>IF($A232="","",VLOOKUP($A232,Tabla7[[#All],[NIF]:[Columna1]],8,FALSE))</f>
        <v/>
      </c>
      <c r="F232" s="109" t="str">
        <f>IF($A232="","",VLOOKUP($A232,Tabla7[[#All],[NIF]:[Columna1]],6,FALSE))</f>
        <v/>
      </c>
      <c r="G232" s="108" t="str">
        <f>IF($A232="","",VLOOKUP($A232,Tabla7[[#All],[NIF]:[Columna1]],7,FALSE))</f>
        <v/>
      </c>
      <c r="H232" s="109" t="str">
        <f>IF(Tabla75[[#This Row],[CAUSA VARIACIÓN]]="","","SI")</f>
        <v/>
      </c>
      <c r="I232" s="110"/>
      <c r="J232" s="120"/>
      <c r="K232" s="120"/>
      <c r="L232" s="115"/>
      <c r="M232" s="115"/>
      <c r="N232" s="115"/>
      <c r="O232" s="115"/>
      <c r="P232" s="157" t="str">
        <f t="shared" si="8"/>
        <v/>
      </c>
      <c r="Q2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2" s="121"/>
      <c r="S232" s="122"/>
      <c r="T232" s="109" t="str">
        <f t="shared" si="9"/>
        <v/>
      </c>
      <c r="U232" s="176" t="str">
        <f>IF(Tabla75[[#This Row],[NIF]]="","",(Q232*(IF(S232&gt;1,0,S232*0.1))*('NO TOCAR'!$AB$4)*(T232/10)))</f>
        <v/>
      </c>
      <c r="V232" s="114"/>
      <c r="W232" s="119"/>
      <c r="X232" s="123"/>
      <c r="Y232" s="119"/>
      <c r="Z232" s="114"/>
      <c r="AA232" s="176" t="str">
        <f>IF(A232="","",SUM(IF(Y232&gt;1,1,Y232),IF(W232&gt;12,12,W232)*0.6)*(IF(S232&gt;1,0,S232))*'NO TOCAR'!$AB$4*(T232/100))</f>
        <v/>
      </c>
      <c r="AB232" s="178" t="str">
        <f>IF(Tabla75[[#This Row],[NIF]]="","",U:U+AA:AA)</f>
        <v/>
      </c>
      <c r="AC232" s="117"/>
      <c r="AD232" s="109" t="str">
        <f>IF(Tabla75[[#This Row],[NIF]]="","",ENTRADA!$P$19)</f>
        <v/>
      </c>
      <c r="AE232" s="109" t="str">
        <f>IF(Tabla75[[#This Row],[NIF]]="","",ENTRADA!$F$11)</f>
        <v/>
      </c>
      <c r="AF232" s="109" t="str">
        <f>IF(Tabla75[[#This Row],[NIF]]="","",ENTRADA!$F$9)</f>
        <v/>
      </c>
      <c r="AG232" s="108" t="str">
        <f>IF(Tabla75[[#This Row],[NIF]]="","",ENTRADA!$P$9)</f>
        <v/>
      </c>
    </row>
    <row r="233" spans="1:33" s="107" customFormat="1" ht="24.95" customHeight="1">
      <c r="A233" s="110"/>
      <c r="B233" s="108" t="str">
        <f>IF($A233="","",VLOOKUP($A233,Tabla7[[#All],[NIF]:[Columna1]],2,FALSE))</f>
        <v/>
      </c>
      <c r="C233" s="108" t="str">
        <f>IF($A233="","",VLOOKUP($A233,Tabla7[[#All],[NIF]:[Columna1]],3,FALSE))</f>
        <v/>
      </c>
      <c r="D233" s="109" t="str">
        <f>IF($A233="","",VLOOKUP($A233,Tabla7[[#All],[NIF]:[Columna1]],5,FALSE))</f>
        <v/>
      </c>
      <c r="E233" s="109" t="str">
        <f>IF($A233="","",VLOOKUP($A233,Tabla7[[#All],[NIF]:[Columna1]],8,FALSE))</f>
        <v/>
      </c>
      <c r="F233" s="109" t="str">
        <f>IF($A233="","",VLOOKUP($A233,Tabla7[[#All],[NIF]:[Columna1]],6,FALSE))</f>
        <v/>
      </c>
      <c r="G233" s="108" t="str">
        <f>IF($A233="","",VLOOKUP($A233,Tabla7[[#All],[NIF]:[Columna1]],7,FALSE))</f>
        <v/>
      </c>
      <c r="H233" s="109" t="str">
        <f>IF(Tabla75[[#This Row],[CAUSA VARIACIÓN]]="","","SI")</f>
        <v/>
      </c>
      <c r="I233" s="110"/>
      <c r="J233" s="120"/>
      <c r="K233" s="120"/>
      <c r="L233" s="115"/>
      <c r="M233" s="115"/>
      <c r="N233" s="115"/>
      <c r="O233" s="115"/>
      <c r="P233" s="157" t="str">
        <f t="shared" si="8"/>
        <v/>
      </c>
      <c r="Q2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3" s="124"/>
      <c r="S233" s="125"/>
      <c r="T233" s="109" t="str">
        <f t="shared" si="9"/>
        <v/>
      </c>
      <c r="U233" s="176" t="str">
        <f>IF(Tabla75[[#This Row],[NIF]]="","",(Q233*(IF(S233&gt;1,0,S233*0.1))*('NO TOCAR'!$AB$4)*(T233/10)))</f>
        <v/>
      </c>
      <c r="V233" s="114"/>
      <c r="W233" s="114"/>
      <c r="X233" s="126"/>
      <c r="Y233" s="114"/>
      <c r="Z233" s="114"/>
      <c r="AA233" s="176" t="str">
        <f>IF(A233="","",SUM(IF(Y233&gt;1,1,Y233),IF(W233&gt;12,12,W233)*0.6)*(IF(S233&gt;1,0,S233))*'NO TOCAR'!$AB$4*(T233/100))</f>
        <v/>
      </c>
      <c r="AB233" s="178" t="str">
        <f>IF(Tabla75[[#This Row],[NIF]]="","",U:U+AA:AA)</f>
        <v/>
      </c>
      <c r="AC233" s="117"/>
      <c r="AD233" s="109" t="str">
        <f>IF(Tabla75[[#This Row],[NIF]]="","",ENTRADA!$P$19)</f>
        <v/>
      </c>
      <c r="AE233" s="109" t="str">
        <f>IF(Tabla75[[#This Row],[NIF]]="","",ENTRADA!$F$11)</f>
        <v/>
      </c>
      <c r="AF233" s="109" t="str">
        <f>IF(Tabla75[[#This Row],[NIF]]="","",ENTRADA!$F$9)</f>
        <v/>
      </c>
      <c r="AG233" s="108" t="str">
        <f>IF(Tabla75[[#This Row],[NIF]]="","",ENTRADA!$P$9)</f>
        <v/>
      </c>
    </row>
    <row r="234" spans="1:33" s="107" customFormat="1" ht="24.95" customHeight="1">
      <c r="A234" s="110"/>
      <c r="B234" s="108" t="str">
        <f>IF($A234="","",VLOOKUP($A234,Tabla7[[#All],[NIF]:[Columna1]],2,FALSE))</f>
        <v/>
      </c>
      <c r="C234" s="108" t="str">
        <f>IF($A234="","",VLOOKUP($A234,Tabla7[[#All],[NIF]:[Columna1]],3,FALSE))</f>
        <v/>
      </c>
      <c r="D234" s="109" t="str">
        <f>IF($A234="","",VLOOKUP($A234,Tabla7[[#All],[NIF]:[Columna1]],5,FALSE))</f>
        <v/>
      </c>
      <c r="E234" s="109" t="str">
        <f>IF($A234="","",VLOOKUP($A234,Tabla7[[#All],[NIF]:[Columna1]],8,FALSE))</f>
        <v/>
      </c>
      <c r="F234" s="109" t="str">
        <f>IF($A234="","",VLOOKUP($A234,Tabla7[[#All],[NIF]:[Columna1]],6,FALSE))</f>
        <v/>
      </c>
      <c r="G234" s="108" t="str">
        <f>IF($A234="","",VLOOKUP($A234,Tabla7[[#All],[NIF]:[Columna1]],7,FALSE))</f>
        <v/>
      </c>
      <c r="H234" s="109" t="str">
        <f>IF(Tabla75[[#This Row],[CAUSA VARIACIÓN]]="","","SI")</f>
        <v/>
      </c>
      <c r="I234" s="110"/>
      <c r="J234" s="120"/>
      <c r="K234" s="120"/>
      <c r="L234" s="115"/>
      <c r="M234" s="160"/>
      <c r="N234" s="115"/>
      <c r="O234" s="115"/>
      <c r="P234" s="157" t="str">
        <f t="shared" si="8"/>
        <v/>
      </c>
      <c r="Q2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4" s="124"/>
      <c r="S234" s="125"/>
      <c r="T234" s="109" t="str">
        <f t="shared" si="9"/>
        <v/>
      </c>
      <c r="U234" s="176" t="str">
        <f>IF(Tabla75[[#This Row],[NIF]]="","",(Q234*(IF(S234&gt;1,0,S234*0.1))*('NO TOCAR'!$AB$4)*(T234/10)))</f>
        <v/>
      </c>
      <c r="V234" s="114"/>
      <c r="W234" s="114"/>
      <c r="X234" s="126"/>
      <c r="Y234" s="114"/>
      <c r="Z234" s="114"/>
      <c r="AA234" s="176" t="str">
        <f>IF(A234="","",SUM(IF(Y234&gt;1,1,Y234),IF(W234&gt;12,12,W234)*0.6)*(IF(S234&gt;1,0,S234))*'NO TOCAR'!$AB$4*(T234/100))</f>
        <v/>
      </c>
      <c r="AB234" s="178" t="str">
        <f>IF(Tabla75[[#This Row],[NIF]]="","",U:U+AA:AA)</f>
        <v/>
      </c>
      <c r="AC234" s="117"/>
      <c r="AD234" s="109" t="str">
        <f>IF(Tabla75[[#This Row],[NIF]]="","",ENTRADA!$P$19)</f>
        <v/>
      </c>
      <c r="AE234" s="109" t="str">
        <f>IF(Tabla75[[#This Row],[NIF]]="","",ENTRADA!$F$11)</f>
        <v/>
      </c>
      <c r="AF234" s="109" t="str">
        <f>IF(Tabla75[[#This Row],[NIF]]="","",ENTRADA!$F$9)</f>
        <v/>
      </c>
      <c r="AG234" s="108" t="str">
        <f>IF(Tabla75[[#This Row],[NIF]]="","",ENTRADA!$P$9)</f>
        <v/>
      </c>
    </row>
    <row r="235" spans="1:33" s="107" customFormat="1" ht="24.95" customHeight="1">
      <c r="A235" s="110"/>
      <c r="B235" s="108" t="str">
        <f>IF($A235="","",VLOOKUP($A235,Tabla7[[#All],[NIF]:[Columna1]],2,FALSE))</f>
        <v/>
      </c>
      <c r="C235" s="108" t="str">
        <f>IF($A235="","",VLOOKUP($A235,Tabla7[[#All],[NIF]:[Columna1]],3,FALSE))</f>
        <v/>
      </c>
      <c r="D235" s="109" t="str">
        <f>IF($A235="","",VLOOKUP($A235,Tabla7[[#All],[NIF]:[Columna1]],5,FALSE))</f>
        <v/>
      </c>
      <c r="E235" s="109" t="str">
        <f>IF($A235="","",VLOOKUP($A235,Tabla7[[#All],[NIF]:[Columna1]],8,FALSE))</f>
        <v/>
      </c>
      <c r="F235" s="109" t="str">
        <f>IF($A235="","",VLOOKUP($A235,Tabla7[[#All],[NIF]:[Columna1]],6,FALSE))</f>
        <v/>
      </c>
      <c r="G235" s="108" t="str">
        <f>IF($A235="","",VLOOKUP($A235,Tabla7[[#All],[NIF]:[Columna1]],7,FALSE))</f>
        <v/>
      </c>
      <c r="H235" s="109" t="str">
        <f>IF(Tabla75[[#This Row],[CAUSA VARIACIÓN]]="","","SI")</f>
        <v/>
      </c>
      <c r="I235" s="110"/>
      <c r="J235" s="120"/>
      <c r="K235" s="120"/>
      <c r="L235" s="115"/>
      <c r="M235" s="115"/>
      <c r="N235" s="115"/>
      <c r="O235" s="115"/>
      <c r="P235" s="157" t="str">
        <f t="shared" si="8"/>
        <v/>
      </c>
      <c r="Q2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5" s="124"/>
      <c r="S235" s="125"/>
      <c r="T235" s="109" t="str">
        <f t="shared" si="9"/>
        <v/>
      </c>
      <c r="U235" s="176" t="str">
        <f>IF(Tabla75[[#This Row],[NIF]]="","",(Q235*(IF(S235&gt;1,0,S235*0.1))*('NO TOCAR'!$AB$4)*(T235/10)))</f>
        <v/>
      </c>
      <c r="V235" s="114"/>
      <c r="W235" s="114"/>
      <c r="X235" s="126"/>
      <c r="Y235" s="114"/>
      <c r="Z235" s="114"/>
      <c r="AA235" s="176" t="str">
        <f>IF(A235="","",SUM(IF(Y235&gt;1,1,Y235),IF(W235&gt;12,12,W235)*0.6)*(IF(S235&gt;1,0,S235))*'NO TOCAR'!$AB$4*(T235/100))</f>
        <v/>
      </c>
      <c r="AB235" s="178" t="str">
        <f>IF(Tabla75[[#This Row],[NIF]]="","",U:U+AA:AA)</f>
        <v/>
      </c>
      <c r="AC235" s="117"/>
      <c r="AD235" s="109" t="str">
        <f>IF(Tabla75[[#This Row],[NIF]]="","",ENTRADA!$P$19)</f>
        <v/>
      </c>
      <c r="AE235" s="109" t="str">
        <f>IF(Tabla75[[#This Row],[NIF]]="","",ENTRADA!$F$11)</f>
        <v/>
      </c>
      <c r="AF235" s="109" t="str">
        <f>IF(Tabla75[[#This Row],[NIF]]="","",ENTRADA!$F$9)</f>
        <v/>
      </c>
      <c r="AG235" s="108" t="str">
        <f>IF(Tabla75[[#This Row],[NIF]]="","",ENTRADA!$P$9)</f>
        <v/>
      </c>
    </row>
    <row r="236" spans="1:33" s="107" customFormat="1" ht="24.95" customHeight="1">
      <c r="A236" s="110"/>
      <c r="B236" s="108" t="str">
        <f>IF($A236="","",VLOOKUP($A236,Tabla7[[#All],[NIF]:[Columna1]],2,FALSE))</f>
        <v/>
      </c>
      <c r="C236" s="108" t="str">
        <f>IF($A236="","",VLOOKUP($A236,Tabla7[[#All],[NIF]:[Columna1]],3,FALSE))</f>
        <v/>
      </c>
      <c r="D236" s="109" t="str">
        <f>IF($A236="","",VLOOKUP($A236,Tabla7[[#All],[NIF]:[Columna1]],5,FALSE))</f>
        <v/>
      </c>
      <c r="E236" s="109" t="str">
        <f>IF($A236="","",VLOOKUP($A236,Tabla7[[#All],[NIF]:[Columna1]],8,FALSE))</f>
        <v/>
      </c>
      <c r="F236" s="109" t="str">
        <f>IF($A236="","",VLOOKUP($A236,Tabla7[[#All],[NIF]:[Columna1]],6,FALSE))</f>
        <v/>
      </c>
      <c r="G236" s="108" t="str">
        <f>IF($A236="","",VLOOKUP($A236,Tabla7[[#All],[NIF]:[Columna1]],7,FALSE))</f>
        <v/>
      </c>
      <c r="H236" s="109" t="str">
        <f>IF(Tabla75[[#This Row],[CAUSA VARIACIÓN]]="","","SI")</f>
        <v/>
      </c>
      <c r="I236" s="110"/>
      <c r="J236" s="120"/>
      <c r="K236" s="120"/>
      <c r="L236" s="115"/>
      <c r="M236" s="115"/>
      <c r="N236" s="115"/>
      <c r="O236" s="115"/>
      <c r="P236" s="157" t="str">
        <f t="shared" si="8"/>
        <v/>
      </c>
      <c r="Q2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6" s="124"/>
      <c r="S236" s="125"/>
      <c r="T236" s="109" t="str">
        <f t="shared" si="9"/>
        <v/>
      </c>
      <c r="U236" s="176" t="str">
        <f>IF(Tabla75[[#This Row],[NIF]]="","",(Q236*(IF(S236&gt;1,0,S236*0.1))*('NO TOCAR'!$AB$4)*(T236/10)))</f>
        <v/>
      </c>
      <c r="V236" s="114"/>
      <c r="W236" s="114"/>
      <c r="X236" s="126"/>
      <c r="Y236" s="114"/>
      <c r="Z236" s="114"/>
      <c r="AA236" s="176" t="str">
        <f>IF(A236="","",SUM(IF(Y236&gt;1,1,Y236),IF(W236&gt;12,12,W236)*0.6)*(IF(S236&gt;1,0,S236))*'NO TOCAR'!$AB$4*(T236/100))</f>
        <v/>
      </c>
      <c r="AB236" s="178" t="str">
        <f>IF(Tabla75[[#This Row],[NIF]]="","",U:U+AA:AA)</f>
        <v/>
      </c>
      <c r="AC236" s="117"/>
      <c r="AD236" s="109" t="str">
        <f>IF(Tabla75[[#This Row],[NIF]]="","",ENTRADA!$P$19)</f>
        <v/>
      </c>
      <c r="AE236" s="109" t="str">
        <f>IF(Tabla75[[#This Row],[NIF]]="","",ENTRADA!$F$11)</f>
        <v/>
      </c>
      <c r="AF236" s="109" t="str">
        <f>IF(Tabla75[[#This Row],[NIF]]="","",ENTRADA!$F$9)</f>
        <v/>
      </c>
      <c r="AG236" s="108" t="str">
        <f>IF(Tabla75[[#This Row],[NIF]]="","",ENTRADA!$P$9)</f>
        <v/>
      </c>
    </row>
    <row r="237" spans="1:33" s="107" customFormat="1" ht="24.95" customHeight="1">
      <c r="A237" s="110"/>
      <c r="B237" s="108" t="str">
        <f>IF($A237="","",VLOOKUP($A237,Tabla7[[#All],[NIF]:[Columna1]],2,FALSE))</f>
        <v/>
      </c>
      <c r="C237" s="108" t="str">
        <f>IF($A237="","",VLOOKUP($A237,Tabla7[[#All],[NIF]:[Columna1]],3,FALSE))</f>
        <v/>
      </c>
      <c r="D237" s="109" t="str">
        <f>IF($A237="","",VLOOKUP($A237,Tabla7[[#All],[NIF]:[Columna1]],5,FALSE))</f>
        <v/>
      </c>
      <c r="E237" s="109" t="str">
        <f>IF($A237="","",VLOOKUP($A237,Tabla7[[#All],[NIF]:[Columna1]],8,FALSE))</f>
        <v/>
      </c>
      <c r="F237" s="109" t="str">
        <f>IF($A237="","",VLOOKUP($A237,Tabla7[[#All],[NIF]:[Columna1]],6,FALSE))</f>
        <v/>
      </c>
      <c r="G237" s="108" t="str">
        <f>IF($A237="","",VLOOKUP($A237,Tabla7[[#All],[NIF]:[Columna1]],7,FALSE))</f>
        <v/>
      </c>
      <c r="H237" s="109" t="str">
        <f>IF(Tabla75[[#This Row],[CAUSA VARIACIÓN]]="","","SI")</f>
        <v/>
      </c>
      <c r="I237" s="110"/>
      <c r="J237" s="120"/>
      <c r="K237" s="120"/>
      <c r="L237" s="115"/>
      <c r="M237" s="115"/>
      <c r="N237" s="115"/>
      <c r="O237" s="115"/>
      <c r="P237" s="157" t="str">
        <f t="shared" si="8"/>
        <v/>
      </c>
      <c r="Q2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7" s="124"/>
      <c r="S237" s="125"/>
      <c r="T237" s="109" t="str">
        <f t="shared" si="9"/>
        <v/>
      </c>
      <c r="U237" s="176" t="str">
        <f>IF(Tabla75[[#This Row],[NIF]]="","",(Q237*(IF(S237&gt;1,0,S237*0.1))*('NO TOCAR'!$AB$4)*(T237/10)))</f>
        <v/>
      </c>
      <c r="V237" s="114"/>
      <c r="W237" s="114"/>
      <c r="X237" s="126"/>
      <c r="Y237" s="114"/>
      <c r="Z237" s="114"/>
      <c r="AA237" s="176" t="str">
        <f>IF(A237="","",SUM(IF(Y237&gt;1,1,Y237),IF(W237&gt;12,12,W237)*0.6)*(IF(S237&gt;1,0,S237))*'NO TOCAR'!$AB$4*(T237/100))</f>
        <v/>
      </c>
      <c r="AB237" s="178" t="str">
        <f>IF(Tabla75[[#This Row],[NIF]]="","",U:U+AA:AA)</f>
        <v/>
      </c>
      <c r="AC237" s="117"/>
      <c r="AD237" s="109" t="str">
        <f>IF(Tabla75[[#This Row],[NIF]]="","",ENTRADA!$P$19)</f>
        <v/>
      </c>
      <c r="AE237" s="109" t="str">
        <f>IF(Tabla75[[#This Row],[NIF]]="","",ENTRADA!$F$11)</f>
        <v/>
      </c>
      <c r="AF237" s="109" t="str">
        <f>IF(Tabla75[[#This Row],[NIF]]="","",ENTRADA!$F$9)</f>
        <v/>
      </c>
      <c r="AG237" s="108" t="str">
        <f>IF(Tabla75[[#This Row],[NIF]]="","",ENTRADA!$P$9)</f>
        <v/>
      </c>
    </row>
    <row r="238" spans="1:33" s="107" customFormat="1" ht="24.95" customHeight="1">
      <c r="A238" s="110"/>
      <c r="B238" s="108" t="str">
        <f>IF($A238="","",VLOOKUP($A238,Tabla7[[#All],[NIF]:[Columna1]],2,FALSE))</f>
        <v/>
      </c>
      <c r="C238" s="108" t="str">
        <f>IF($A238="","",VLOOKUP($A238,Tabla7[[#All],[NIF]:[Columna1]],3,FALSE))</f>
        <v/>
      </c>
      <c r="D238" s="109" t="str">
        <f>IF($A238="","",VLOOKUP($A238,Tabla7[[#All],[NIF]:[Columna1]],5,FALSE))</f>
        <v/>
      </c>
      <c r="E238" s="109" t="str">
        <f>IF($A238="","",VLOOKUP($A238,Tabla7[[#All],[NIF]:[Columna1]],8,FALSE))</f>
        <v/>
      </c>
      <c r="F238" s="109" t="str">
        <f>IF($A238="","",VLOOKUP($A238,Tabla7[[#All],[NIF]:[Columna1]],6,FALSE))</f>
        <v/>
      </c>
      <c r="G238" s="108" t="str">
        <f>IF($A238="","",VLOOKUP($A238,Tabla7[[#All],[NIF]:[Columna1]],7,FALSE))</f>
        <v/>
      </c>
      <c r="H238" s="109" t="str">
        <f>IF(Tabla75[[#This Row],[CAUSA VARIACIÓN]]="","","SI")</f>
        <v/>
      </c>
      <c r="I238" s="110"/>
      <c r="J238" s="120"/>
      <c r="K238" s="120"/>
      <c r="L238" s="115"/>
      <c r="M238" s="160"/>
      <c r="N238" s="115"/>
      <c r="O238" s="115"/>
      <c r="P238" s="157" t="str">
        <f t="shared" si="8"/>
        <v/>
      </c>
      <c r="Q2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8" s="124"/>
      <c r="S238" s="125"/>
      <c r="T238" s="109" t="str">
        <f t="shared" si="9"/>
        <v/>
      </c>
      <c r="U238" s="176" t="str">
        <f>IF(Tabla75[[#This Row],[NIF]]="","",(Q238*(IF(S238&gt;1,0,S238*0.1))*('NO TOCAR'!$AB$4)*(T238/10)))</f>
        <v/>
      </c>
      <c r="V238" s="114"/>
      <c r="W238" s="114"/>
      <c r="X238" s="126"/>
      <c r="Y238" s="114"/>
      <c r="Z238" s="114"/>
      <c r="AA238" s="176" t="str">
        <f>IF(A238="","",SUM(IF(Y238&gt;1,1,Y238),IF(W238&gt;12,12,W238)*0.6)*(IF(S238&gt;1,0,S238))*'NO TOCAR'!$AB$4*(T238/100))</f>
        <v/>
      </c>
      <c r="AB238" s="178" t="str">
        <f>IF(Tabla75[[#This Row],[NIF]]="","",U:U+AA:AA)</f>
        <v/>
      </c>
      <c r="AC238" s="117"/>
      <c r="AD238" s="109" t="str">
        <f>IF(Tabla75[[#This Row],[NIF]]="","",ENTRADA!$P$19)</f>
        <v/>
      </c>
      <c r="AE238" s="109" t="str">
        <f>IF(Tabla75[[#This Row],[NIF]]="","",ENTRADA!$F$11)</f>
        <v/>
      </c>
      <c r="AF238" s="109" t="str">
        <f>IF(Tabla75[[#This Row],[NIF]]="","",ENTRADA!$F$9)</f>
        <v/>
      </c>
      <c r="AG238" s="108" t="str">
        <f>IF(Tabla75[[#This Row],[NIF]]="","",ENTRADA!$P$9)</f>
        <v/>
      </c>
    </row>
    <row r="239" spans="1:33" s="107" customFormat="1" ht="24.95" customHeight="1">
      <c r="A239" s="110"/>
      <c r="B239" s="108" t="str">
        <f>IF($A239="","",VLOOKUP($A239,Tabla7[[#All],[NIF]:[Columna1]],2,FALSE))</f>
        <v/>
      </c>
      <c r="C239" s="108" t="str">
        <f>IF($A239="","",VLOOKUP($A239,Tabla7[[#All],[NIF]:[Columna1]],3,FALSE))</f>
        <v/>
      </c>
      <c r="D239" s="109" t="str">
        <f>IF($A239="","",VLOOKUP($A239,Tabla7[[#All],[NIF]:[Columna1]],5,FALSE))</f>
        <v/>
      </c>
      <c r="E239" s="109" t="str">
        <f>IF($A239="","",VLOOKUP($A239,Tabla7[[#All],[NIF]:[Columna1]],8,FALSE))</f>
        <v/>
      </c>
      <c r="F239" s="109" t="str">
        <f>IF($A239="","",VLOOKUP($A239,Tabla7[[#All],[NIF]:[Columna1]],6,FALSE))</f>
        <v/>
      </c>
      <c r="G239" s="108" t="str">
        <f>IF($A239="","",VLOOKUP($A239,Tabla7[[#All],[NIF]:[Columna1]],7,FALSE))</f>
        <v/>
      </c>
      <c r="H239" s="109" t="str">
        <f>IF(Tabla75[[#This Row],[CAUSA VARIACIÓN]]="","","SI")</f>
        <v/>
      </c>
      <c r="I239" s="110"/>
      <c r="J239" s="120"/>
      <c r="K239" s="120"/>
      <c r="L239" s="115"/>
      <c r="M239" s="115"/>
      <c r="N239" s="115"/>
      <c r="O239" s="115"/>
      <c r="P239" s="157" t="str">
        <f t="shared" si="8"/>
        <v/>
      </c>
      <c r="Q2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39" s="124"/>
      <c r="S239" s="125"/>
      <c r="T239" s="109" t="str">
        <f t="shared" si="9"/>
        <v/>
      </c>
      <c r="U239" s="176" t="str">
        <f>IF(Tabla75[[#This Row],[NIF]]="","",(Q239*(IF(S239&gt;1,0,S239*0.1))*('NO TOCAR'!$AB$4)*(T239/10)))</f>
        <v/>
      </c>
      <c r="V239" s="114"/>
      <c r="W239" s="114"/>
      <c r="X239" s="126"/>
      <c r="Y239" s="114"/>
      <c r="Z239" s="114"/>
      <c r="AA239" s="176" t="str">
        <f>IF(A239="","",SUM(IF(Y239&gt;1,1,Y239),IF(W239&gt;12,12,W239)*0.6)*(IF(S239&gt;1,0,S239))*'NO TOCAR'!$AB$4*(T239/100))</f>
        <v/>
      </c>
      <c r="AB239" s="178" t="str">
        <f>IF(Tabla75[[#This Row],[NIF]]="","",U:U+AA:AA)</f>
        <v/>
      </c>
      <c r="AC239" s="117"/>
      <c r="AD239" s="109" t="str">
        <f>IF(Tabla75[[#This Row],[NIF]]="","",ENTRADA!$P$19)</f>
        <v/>
      </c>
      <c r="AE239" s="109" t="str">
        <f>IF(Tabla75[[#This Row],[NIF]]="","",ENTRADA!$F$11)</f>
        <v/>
      </c>
      <c r="AF239" s="109" t="str">
        <f>IF(Tabla75[[#This Row],[NIF]]="","",ENTRADA!$F$9)</f>
        <v/>
      </c>
      <c r="AG239" s="108" t="str">
        <f>IF(Tabla75[[#This Row],[NIF]]="","",ENTRADA!$P$9)</f>
        <v/>
      </c>
    </row>
    <row r="240" spans="1:33" s="107" customFormat="1" ht="24.95" customHeight="1">
      <c r="A240" s="110"/>
      <c r="B240" s="108" t="str">
        <f>IF($A240="","",VLOOKUP($A240,Tabla7[[#All],[NIF]:[Columna1]],2,FALSE))</f>
        <v/>
      </c>
      <c r="C240" s="108" t="str">
        <f>IF($A240="","",VLOOKUP($A240,Tabla7[[#All],[NIF]:[Columna1]],3,FALSE))</f>
        <v/>
      </c>
      <c r="D240" s="109" t="str">
        <f>IF($A240="","",VLOOKUP($A240,Tabla7[[#All],[NIF]:[Columna1]],5,FALSE))</f>
        <v/>
      </c>
      <c r="E240" s="109" t="str">
        <f>IF($A240="","",VLOOKUP($A240,Tabla7[[#All],[NIF]:[Columna1]],8,FALSE))</f>
        <v/>
      </c>
      <c r="F240" s="109" t="str">
        <f>IF($A240="","",VLOOKUP($A240,Tabla7[[#All],[NIF]:[Columna1]],6,FALSE))</f>
        <v/>
      </c>
      <c r="G240" s="108" t="str">
        <f>IF($A240="","",VLOOKUP($A240,Tabla7[[#All],[NIF]:[Columna1]],7,FALSE))</f>
        <v/>
      </c>
      <c r="H240" s="109" t="str">
        <f>IF(Tabla75[[#This Row],[CAUSA VARIACIÓN]]="","","SI")</f>
        <v/>
      </c>
      <c r="I240" s="110"/>
      <c r="J240" s="120"/>
      <c r="K240" s="120"/>
      <c r="L240" s="115"/>
      <c r="M240" s="115"/>
      <c r="N240" s="115"/>
      <c r="O240" s="115"/>
      <c r="P240" s="157" t="str">
        <f t="shared" si="8"/>
        <v/>
      </c>
      <c r="Q2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0" s="124"/>
      <c r="S240" s="125"/>
      <c r="T240" s="109" t="str">
        <f t="shared" si="9"/>
        <v/>
      </c>
      <c r="U240" s="176" t="str">
        <f>IF(Tabla75[[#This Row],[NIF]]="","",(Q240*(IF(S240&gt;1,0,S240*0.1))*('NO TOCAR'!$AB$4)*(T240/10)))</f>
        <v/>
      </c>
      <c r="V240" s="114"/>
      <c r="W240" s="114"/>
      <c r="X240" s="126"/>
      <c r="Y240" s="114"/>
      <c r="Z240" s="114"/>
      <c r="AA240" s="176" t="str">
        <f>IF(A240="","",SUM(IF(Y240&gt;1,1,Y240),IF(W240&gt;12,12,W240)*0.6)*(IF(S240&gt;1,0,S240))*'NO TOCAR'!$AB$4*(T240/100))</f>
        <v/>
      </c>
      <c r="AB240" s="178" t="str">
        <f>IF(Tabla75[[#This Row],[NIF]]="","",U:U+AA:AA)</f>
        <v/>
      </c>
      <c r="AC240" s="117"/>
      <c r="AD240" s="109" t="str">
        <f>IF(Tabla75[[#This Row],[NIF]]="","",ENTRADA!$P$19)</f>
        <v/>
      </c>
      <c r="AE240" s="109" t="str">
        <f>IF(Tabla75[[#This Row],[NIF]]="","",ENTRADA!$F$11)</f>
        <v/>
      </c>
      <c r="AF240" s="109" t="str">
        <f>IF(Tabla75[[#This Row],[NIF]]="","",ENTRADA!$F$9)</f>
        <v/>
      </c>
      <c r="AG240" s="108" t="str">
        <f>IF(Tabla75[[#This Row],[NIF]]="","",ENTRADA!$P$9)</f>
        <v/>
      </c>
    </row>
    <row r="241" spans="1:33" s="107" customFormat="1" ht="24.95" customHeight="1">
      <c r="A241" s="110"/>
      <c r="B241" s="108" t="str">
        <f>IF($A241="","",VLOOKUP($A241,Tabla7[[#All],[NIF]:[Columna1]],2,FALSE))</f>
        <v/>
      </c>
      <c r="C241" s="108" t="str">
        <f>IF($A241="","",VLOOKUP($A241,Tabla7[[#All],[NIF]:[Columna1]],3,FALSE))</f>
        <v/>
      </c>
      <c r="D241" s="109" t="str">
        <f>IF($A241="","",VLOOKUP($A241,Tabla7[[#All],[NIF]:[Columna1]],5,FALSE))</f>
        <v/>
      </c>
      <c r="E241" s="109" t="str">
        <f>IF($A241="","",VLOOKUP($A241,Tabla7[[#All],[NIF]:[Columna1]],8,FALSE))</f>
        <v/>
      </c>
      <c r="F241" s="109" t="str">
        <f>IF($A241="","",VLOOKUP($A241,Tabla7[[#All],[NIF]:[Columna1]],6,FALSE))</f>
        <v/>
      </c>
      <c r="G241" s="108" t="str">
        <f>IF($A241="","",VLOOKUP($A241,Tabla7[[#All],[NIF]:[Columna1]],7,FALSE))</f>
        <v/>
      </c>
      <c r="H241" s="109" t="str">
        <f>IF(Tabla75[[#This Row],[CAUSA VARIACIÓN]]="","","SI")</f>
        <v/>
      </c>
      <c r="I241" s="110"/>
      <c r="J241" s="120"/>
      <c r="K241" s="120"/>
      <c r="L241" s="115"/>
      <c r="M241" s="115"/>
      <c r="N241" s="115"/>
      <c r="O241" s="115"/>
      <c r="P241" s="157" t="str">
        <f t="shared" si="8"/>
        <v/>
      </c>
      <c r="Q2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1" s="124"/>
      <c r="S241" s="125"/>
      <c r="T241" s="109" t="str">
        <f t="shared" si="9"/>
        <v/>
      </c>
      <c r="U241" s="176" t="str">
        <f>IF(Tabla75[[#This Row],[NIF]]="","",(Q241*(IF(S241&gt;1,0,S241*0.1))*('NO TOCAR'!$AB$4)*(T241/10)))</f>
        <v/>
      </c>
      <c r="V241" s="114"/>
      <c r="W241" s="114"/>
      <c r="X241" s="126"/>
      <c r="Y241" s="114"/>
      <c r="Z241" s="114"/>
      <c r="AA241" s="176" t="str">
        <f>IF(A241="","",SUM(IF(Y241&gt;1,1,Y241),IF(W241&gt;12,12,W241)*0.6)*(IF(S241&gt;1,0,S241))*'NO TOCAR'!$AB$4*(T241/100))</f>
        <v/>
      </c>
      <c r="AB241" s="178" t="str">
        <f>IF(Tabla75[[#This Row],[NIF]]="","",U:U+AA:AA)</f>
        <v/>
      </c>
      <c r="AC241" s="117"/>
      <c r="AD241" s="109" t="str">
        <f>IF(Tabla75[[#This Row],[NIF]]="","",ENTRADA!$P$19)</f>
        <v/>
      </c>
      <c r="AE241" s="109" t="str">
        <f>IF(Tabla75[[#This Row],[NIF]]="","",ENTRADA!$F$11)</f>
        <v/>
      </c>
      <c r="AF241" s="109" t="str">
        <f>IF(Tabla75[[#This Row],[NIF]]="","",ENTRADA!$F$9)</f>
        <v/>
      </c>
      <c r="AG241" s="108" t="str">
        <f>IF(Tabla75[[#This Row],[NIF]]="","",ENTRADA!$P$9)</f>
        <v/>
      </c>
    </row>
    <row r="242" spans="1:33" s="107" customFormat="1" ht="24.95" customHeight="1">
      <c r="A242" s="110"/>
      <c r="B242" s="108" t="str">
        <f>IF($A242="","",VLOOKUP($A242,Tabla7[[#All],[NIF]:[Columna1]],2,FALSE))</f>
        <v/>
      </c>
      <c r="C242" s="108" t="str">
        <f>IF($A242="","",VLOOKUP($A242,Tabla7[[#All],[NIF]:[Columna1]],3,FALSE))</f>
        <v/>
      </c>
      <c r="D242" s="109" t="str">
        <f>IF($A242="","",VLOOKUP($A242,Tabla7[[#All],[NIF]:[Columna1]],5,FALSE))</f>
        <v/>
      </c>
      <c r="E242" s="109" t="str">
        <f>IF($A242="","",VLOOKUP($A242,Tabla7[[#All],[NIF]:[Columna1]],8,FALSE))</f>
        <v/>
      </c>
      <c r="F242" s="109" t="str">
        <f>IF($A242="","",VLOOKUP($A242,Tabla7[[#All],[NIF]:[Columna1]],6,FALSE))</f>
        <v/>
      </c>
      <c r="G242" s="108" t="str">
        <f>IF($A242="","",VLOOKUP($A242,Tabla7[[#All],[NIF]:[Columna1]],7,FALSE))</f>
        <v/>
      </c>
      <c r="H242" s="109" t="str">
        <f>IF(Tabla75[[#This Row],[CAUSA VARIACIÓN]]="","","SI")</f>
        <v/>
      </c>
      <c r="I242" s="110"/>
      <c r="J242" s="120"/>
      <c r="K242" s="120"/>
      <c r="L242" s="115"/>
      <c r="M242" s="160"/>
      <c r="N242" s="115"/>
      <c r="O242" s="115"/>
      <c r="P242" s="157" t="str">
        <f t="shared" si="8"/>
        <v/>
      </c>
      <c r="Q2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2" s="124"/>
      <c r="S242" s="125"/>
      <c r="T242" s="109" t="str">
        <f t="shared" si="9"/>
        <v/>
      </c>
      <c r="U242" s="176" t="str">
        <f>IF(Tabla75[[#This Row],[NIF]]="","",(Q242*(IF(S242&gt;1,0,S242*0.1))*('NO TOCAR'!$AB$4)*(T242/10)))</f>
        <v/>
      </c>
      <c r="V242" s="114"/>
      <c r="W242" s="114"/>
      <c r="X242" s="126"/>
      <c r="Y242" s="114"/>
      <c r="Z242" s="114"/>
      <c r="AA242" s="176" t="str">
        <f>IF(A242="","",SUM(IF(Y242&gt;1,1,Y242),IF(W242&gt;12,12,W242)*0.6)*(IF(S242&gt;1,0,S242))*'NO TOCAR'!$AB$4*(T242/100))</f>
        <v/>
      </c>
      <c r="AB242" s="178" t="str">
        <f>IF(Tabla75[[#This Row],[NIF]]="","",U:U+AA:AA)</f>
        <v/>
      </c>
      <c r="AC242" s="117"/>
      <c r="AD242" s="109" t="str">
        <f>IF(Tabla75[[#This Row],[NIF]]="","",ENTRADA!$P$19)</f>
        <v/>
      </c>
      <c r="AE242" s="109" t="str">
        <f>IF(Tabla75[[#This Row],[NIF]]="","",ENTRADA!$F$11)</f>
        <v/>
      </c>
      <c r="AF242" s="109" t="str">
        <f>IF(Tabla75[[#This Row],[NIF]]="","",ENTRADA!$F$9)</f>
        <v/>
      </c>
      <c r="AG242" s="108" t="str">
        <f>IF(Tabla75[[#This Row],[NIF]]="","",ENTRADA!$P$9)</f>
        <v/>
      </c>
    </row>
    <row r="243" spans="1:33" s="107" customFormat="1" ht="24.95" customHeight="1">
      <c r="A243" s="110"/>
      <c r="B243" s="108" t="str">
        <f>IF($A243="","",VLOOKUP($A243,Tabla7[[#All],[NIF]:[Columna1]],2,FALSE))</f>
        <v/>
      </c>
      <c r="C243" s="108" t="str">
        <f>IF($A243="","",VLOOKUP($A243,Tabla7[[#All],[NIF]:[Columna1]],3,FALSE))</f>
        <v/>
      </c>
      <c r="D243" s="109" t="str">
        <f>IF($A243="","",VLOOKUP($A243,Tabla7[[#All],[NIF]:[Columna1]],5,FALSE))</f>
        <v/>
      </c>
      <c r="E243" s="109" t="str">
        <f>IF($A243="","",VLOOKUP($A243,Tabla7[[#All],[NIF]:[Columna1]],8,FALSE))</f>
        <v/>
      </c>
      <c r="F243" s="109" t="str">
        <f>IF($A243="","",VLOOKUP($A243,Tabla7[[#All],[NIF]:[Columna1]],6,FALSE))</f>
        <v/>
      </c>
      <c r="G243" s="108" t="str">
        <f>IF($A243="","",VLOOKUP($A243,Tabla7[[#All],[NIF]:[Columna1]],7,FALSE))</f>
        <v/>
      </c>
      <c r="H243" s="109" t="str">
        <f>IF(Tabla75[[#This Row],[CAUSA VARIACIÓN]]="","","SI")</f>
        <v/>
      </c>
      <c r="I243" s="110"/>
      <c r="J243" s="120"/>
      <c r="K243" s="120"/>
      <c r="L243" s="115"/>
      <c r="M243" s="115"/>
      <c r="N243" s="115"/>
      <c r="O243" s="115"/>
      <c r="P243" s="157" t="str">
        <f t="shared" si="8"/>
        <v/>
      </c>
      <c r="Q2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3" s="124"/>
      <c r="S243" s="125"/>
      <c r="T243" s="109" t="str">
        <f t="shared" si="9"/>
        <v/>
      </c>
      <c r="U243" s="176" t="str">
        <f>IF(Tabla75[[#This Row],[NIF]]="","",(Q243*(IF(S243&gt;1,0,S243*0.1))*('NO TOCAR'!$AB$4)*(T243/10)))</f>
        <v/>
      </c>
      <c r="V243" s="114"/>
      <c r="W243" s="114"/>
      <c r="X243" s="126"/>
      <c r="Y243" s="114"/>
      <c r="Z243" s="114"/>
      <c r="AA243" s="176" t="str">
        <f>IF(A243="","",SUM(IF(Y243&gt;1,1,Y243),IF(W243&gt;12,12,W243)*0.6)*(IF(S243&gt;1,0,S243))*'NO TOCAR'!$AB$4*(T243/100))</f>
        <v/>
      </c>
      <c r="AB243" s="178" t="str">
        <f>IF(Tabla75[[#This Row],[NIF]]="","",U:U+AA:AA)</f>
        <v/>
      </c>
      <c r="AC243" s="117"/>
      <c r="AD243" s="109" t="str">
        <f>IF(Tabla75[[#This Row],[NIF]]="","",ENTRADA!$P$19)</f>
        <v/>
      </c>
      <c r="AE243" s="109" t="str">
        <f>IF(Tabla75[[#This Row],[NIF]]="","",ENTRADA!$F$11)</f>
        <v/>
      </c>
      <c r="AF243" s="109" t="str">
        <f>IF(Tabla75[[#This Row],[NIF]]="","",ENTRADA!$F$9)</f>
        <v/>
      </c>
      <c r="AG243" s="108" t="str">
        <f>IF(Tabla75[[#This Row],[NIF]]="","",ENTRADA!$P$9)</f>
        <v/>
      </c>
    </row>
    <row r="244" spans="1:33" s="107" customFormat="1" ht="24.95" customHeight="1">
      <c r="A244" s="110"/>
      <c r="B244" s="108" t="str">
        <f>IF($A244="","",VLOOKUP($A244,Tabla7[[#All],[NIF]:[Columna1]],2,FALSE))</f>
        <v/>
      </c>
      <c r="C244" s="108" t="str">
        <f>IF($A244="","",VLOOKUP($A244,Tabla7[[#All],[NIF]:[Columna1]],3,FALSE))</f>
        <v/>
      </c>
      <c r="D244" s="109" t="str">
        <f>IF($A244="","",VLOOKUP($A244,Tabla7[[#All],[NIF]:[Columna1]],5,FALSE))</f>
        <v/>
      </c>
      <c r="E244" s="109" t="str">
        <f>IF($A244="","",VLOOKUP($A244,Tabla7[[#All],[NIF]:[Columna1]],8,FALSE))</f>
        <v/>
      </c>
      <c r="F244" s="109" t="str">
        <f>IF($A244="","",VLOOKUP($A244,Tabla7[[#All],[NIF]:[Columna1]],6,FALSE))</f>
        <v/>
      </c>
      <c r="G244" s="108" t="str">
        <f>IF($A244="","",VLOOKUP($A244,Tabla7[[#All],[NIF]:[Columna1]],7,FALSE))</f>
        <v/>
      </c>
      <c r="H244" s="109" t="str">
        <f>IF(Tabla75[[#This Row],[CAUSA VARIACIÓN]]="","","SI")</f>
        <v/>
      </c>
      <c r="I244" s="110"/>
      <c r="J244" s="120"/>
      <c r="K244" s="120"/>
      <c r="L244" s="115"/>
      <c r="M244" s="115"/>
      <c r="N244" s="115"/>
      <c r="O244" s="115"/>
      <c r="P244" s="157" t="str">
        <f t="shared" si="8"/>
        <v/>
      </c>
      <c r="Q2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4" s="124"/>
      <c r="S244" s="125"/>
      <c r="T244" s="109" t="str">
        <f t="shared" si="9"/>
        <v/>
      </c>
      <c r="U244" s="176" t="str">
        <f>IF(Tabla75[[#This Row],[NIF]]="","",(Q244*(IF(S244&gt;1,0,S244*0.1))*('NO TOCAR'!$AB$4)*(T244/10)))</f>
        <v/>
      </c>
      <c r="V244" s="114"/>
      <c r="W244" s="114"/>
      <c r="X244" s="126"/>
      <c r="Y244" s="114"/>
      <c r="Z244" s="114"/>
      <c r="AA244" s="176" t="str">
        <f>IF(A244="","",SUM(IF(Y244&gt;1,1,Y244),IF(W244&gt;12,12,W244)*0.6)*(IF(S244&gt;1,0,S244))*'NO TOCAR'!$AB$4*(T244/100))</f>
        <v/>
      </c>
      <c r="AB244" s="178" t="str">
        <f>IF(Tabla75[[#This Row],[NIF]]="","",U:U+AA:AA)</f>
        <v/>
      </c>
      <c r="AC244" s="117"/>
      <c r="AD244" s="109" t="str">
        <f>IF(Tabla75[[#This Row],[NIF]]="","",ENTRADA!$P$19)</f>
        <v/>
      </c>
      <c r="AE244" s="109" t="str">
        <f>IF(Tabla75[[#This Row],[NIF]]="","",ENTRADA!$F$11)</f>
        <v/>
      </c>
      <c r="AF244" s="109" t="str">
        <f>IF(Tabla75[[#This Row],[NIF]]="","",ENTRADA!$F$9)</f>
        <v/>
      </c>
      <c r="AG244" s="108" t="str">
        <f>IF(Tabla75[[#This Row],[NIF]]="","",ENTRADA!$P$9)</f>
        <v/>
      </c>
    </row>
    <row r="245" spans="1:33" s="107" customFormat="1" ht="24.95" customHeight="1">
      <c r="A245" s="110"/>
      <c r="B245" s="108" t="str">
        <f>IF($A245="","",VLOOKUP($A245,Tabla7[[#All],[NIF]:[Columna1]],2,FALSE))</f>
        <v/>
      </c>
      <c r="C245" s="108" t="str">
        <f>IF($A245="","",VLOOKUP($A245,Tabla7[[#All],[NIF]:[Columna1]],3,FALSE))</f>
        <v/>
      </c>
      <c r="D245" s="109" t="str">
        <f>IF($A245="","",VLOOKUP($A245,Tabla7[[#All],[NIF]:[Columna1]],5,FALSE))</f>
        <v/>
      </c>
      <c r="E245" s="109" t="str">
        <f>IF($A245="","",VLOOKUP($A245,Tabla7[[#All],[NIF]:[Columna1]],8,FALSE))</f>
        <v/>
      </c>
      <c r="F245" s="109" t="str">
        <f>IF($A245="","",VLOOKUP($A245,Tabla7[[#All],[NIF]:[Columna1]],6,FALSE))</f>
        <v/>
      </c>
      <c r="G245" s="108" t="str">
        <f>IF($A245="","",VLOOKUP($A245,Tabla7[[#All],[NIF]:[Columna1]],7,FALSE))</f>
        <v/>
      </c>
      <c r="H245" s="109" t="str">
        <f>IF(Tabla75[[#This Row],[CAUSA VARIACIÓN]]="","","SI")</f>
        <v/>
      </c>
      <c r="I245" s="110"/>
      <c r="J245" s="120"/>
      <c r="K245" s="120"/>
      <c r="L245" s="115"/>
      <c r="M245" s="115"/>
      <c r="N245" s="115"/>
      <c r="O245" s="115"/>
      <c r="P245" s="157" t="str">
        <f t="shared" si="8"/>
        <v/>
      </c>
      <c r="Q2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5" s="124"/>
      <c r="S245" s="125"/>
      <c r="T245" s="109" t="str">
        <f t="shared" si="9"/>
        <v/>
      </c>
      <c r="U245" s="176" t="str">
        <f>IF(Tabla75[[#This Row],[NIF]]="","",(Q245*(IF(S245&gt;1,0,S245*0.1))*('NO TOCAR'!$AB$4)*(T245/10)))</f>
        <v/>
      </c>
      <c r="V245" s="114"/>
      <c r="W245" s="114"/>
      <c r="X245" s="126"/>
      <c r="Y245" s="114"/>
      <c r="Z245" s="114"/>
      <c r="AA245" s="176" t="str">
        <f>IF(A245="","",SUM(IF(Y245&gt;1,1,Y245),IF(W245&gt;12,12,W245)*0.6)*(IF(S245&gt;1,0,S245))*'NO TOCAR'!$AB$4*(T245/100))</f>
        <v/>
      </c>
      <c r="AB245" s="178" t="str">
        <f>IF(Tabla75[[#This Row],[NIF]]="","",U:U+AA:AA)</f>
        <v/>
      </c>
      <c r="AC245" s="117"/>
      <c r="AD245" s="109" t="str">
        <f>IF(Tabla75[[#This Row],[NIF]]="","",ENTRADA!$P$19)</f>
        <v/>
      </c>
      <c r="AE245" s="109" t="str">
        <f>IF(Tabla75[[#This Row],[NIF]]="","",ENTRADA!$F$11)</f>
        <v/>
      </c>
      <c r="AF245" s="109" t="str">
        <f>IF(Tabla75[[#This Row],[NIF]]="","",ENTRADA!$F$9)</f>
        <v/>
      </c>
      <c r="AG245" s="108" t="str">
        <f>IF(Tabla75[[#This Row],[NIF]]="","",ENTRADA!$P$9)</f>
        <v/>
      </c>
    </row>
    <row r="246" spans="1:33" s="107" customFormat="1" ht="24.95" customHeight="1">
      <c r="A246" s="110"/>
      <c r="B246" s="108" t="str">
        <f>IF($A246="","",VLOOKUP($A246,Tabla7[[#All],[NIF]:[Columna1]],2,FALSE))</f>
        <v/>
      </c>
      <c r="C246" s="108" t="str">
        <f>IF($A246="","",VLOOKUP($A246,Tabla7[[#All],[NIF]:[Columna1]],3,FALSE))</f>
        <v/>
      </c>
      <c r="D246" s="109" t="str">
        <f>IF($A246="","",VLOOKUP($A246,Tabla7[[#All],[NIF]:[Columna1]],5,FALSE))</f>
        <v/>
      </c>
      <c r="E246" s="109" t="str">
        <f>IF($A246="","",VLOOKUP($A246,Tabla7[[#All],[NIF]:[Columna1]],8,FALSE))</f>
        <v/>
      </c>
      <c r="F246" s="109" t="str">
        <f>IF($A246="","",VLOOKUP($A246,Tabla7[[#All],[NIF]:[Columna1]],6,FALSE))</f>
        <v/>
      </c>
      <c r="G246" s="108" t="str">
        <f>IF($A246="","",VLOOKUP($A246,Tabla7[[#All],[NIF]:[Columna1]],7,FALSE))</f>
        <v/>
      </c>
      <c r="H246" s="109" t="str">
        <f>IF(Tabla75[[#This Row],[CAUSA VARIACIÓN]]="","","SI")</f>
        <v/>
      </c>
      <c r="I246" s="110"/>
      <c r="J246" s="120"/>
      <c r="K246" s="120"/>
      <c r="L246" s="115"/>
      <c r="M246" s="160"/>
      <c r="N246" s="115"/>
      <c r="O246" s="115"/>
      <c r="P246" s="157" t="str">
        <f t="shared" si="8"/>
        <v/>
      </c>
      <c r="Q2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6" s="124"/>
      <c r="S246" s="125"/>
      <c r="T246" s="109" t="str">
        <f t="shared" si="9"/>
        <v/>
      </c>
      <c r="U246" s="176" t="str">
        <f>IF(Tabla75[[#This Row],[NIF]]="","",(Q246*(IF(S246&gt;1,0,S246*0.1))*('NO TOCAR'!$AB$4)*(T246/10)))</f>
        <v/>
      </c>
      <c r="V246" s="114"/>
      <c r="W246" s="114"/>
      <c r="X246" s="126"/>
      <c r="Y246" s="114"/>
      <c r="Z246" s="114"/>
      <c r="AA246" s="176" t="str">
        <f>IF(A246="","",SUM(IF(Y246&gt;1,1,Y246),IF(W246&gt;12,12,W246)*0.6)*(IF(S246&gt;1,0,S246))*'NO TOCAR'!$AB$4*(T246/100))</f>
        <v/>
      </c>
      <c r="AB246" s="178" t="str">
        <f>IF(Tabla75[[#This Row],[NIF]]="","",U:U+AA:AA)</f>
        <v/>
      </c>
      <c r="AC246" s="117"/>
      <c r="AD246" s="109" t="str">
        <f>IF(Tabla75[[#This Row],[NIF]]="","",ENTRADA!$P$19)</f>
        <v/>
      </c>
      <c r="AE246" s="109" t="str">
        <f>IF(Tabla75[[#This Row],[NIF]]="","",ENTRADA!$F$11)</f>
        <v/>
      </c>
      <c r="AF246" s="109" t="str">
        <f>IF(Tabla75[[#This Row],[NIF]]="","",ENTRADA!$F$9)</f>
        <v/>
      </c>
      <c r="AG246" s="108" t="str">
        <f>IF(Tabla75[[#This Row],[NIF]]="","",ENTRADA!$P$9)</f>
        <v/>
      </c>
    </row>
    <row r="247" spans="1:33" s="107" customFormat="1" ht="24.95" customHeight="1">
      <c r="A247" s="110"/>
      <c r="B247" s="108" t="str">
        <f>IF($A247="","",VLOOKUP($A247,Tabla7[[#All],[NIF]:[Columna1]],2,FALSE))</f>
        <v/>
      </c>
      <c r="C247" s="108" t="str">
        <f>IF($A247="","",VLOOKUP($A247,Tabla7[[#All],[NIF]:[Columna1]],3,FALSE))</f>
        <v/>
      </c>
      <c r="D247" s="109" t="str">
        <f>IF($A247="","",VLOOKUP($A247,Tabla7[[#All],[NIF]:[Columna1]],5,FALSE))</f>
        <v/>
      </c>
      <c r="E247" s="109" t="str">
        <f>IF($A247="","",VLOOKUP($A247,Tabla7[[#All],[NIF]:[Columna1]],8,FALSE))</f>
        <v/>
      </c>
      <c r="F247" s="109" t="str">
        <f>IF($A247="","",VLOOKUP($A247,Tabla7[[#All],[NIF]:[Columna1]],6,FALSE))</f>
        <v/>
      </c>
      <c r="G247" s="108" t="str">
        <f>IF($A247="","",VLOOKUP($A247,Tabla7[[#All],[NIF]:[Columna1]],7,FALSE))</f>
        <v/>
      </c>
      <c r="H247" s="109" t="str">
        <f>IF(Tabla75[[#This Row],[CAUSA VARIACIÓN]]="","","SI")</f>
        <v/>
      </c>
      <c r="I247" s="110"/>
      <c r="J247" s="120"/>
      <c r="K247" s="120"/>
      <c r="L247" s="115"/>
      <c r="M247" s="115"/>
      <c r="N247" s="115"/>
      <c r="O247" s="115"/>
      <c r="P247" s="157" t="str">
        <f t="shared" si="8"/>
        <v/>
      </c>
      <c r="Q2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7" s="124"/>
      <c r="S247" s="125"/>
      <c r="T247" s="109" t="str">
        <f t="shared" si="9"/>
        <v/>
      </c>
      <c r="U247" s="176" t="str">
        <f>IF(Tabla75[[#This Row],[NIF]]="","",(Q247*(IF(S247&gt;1,0,S247*0.1))*('NO TOCAR'!$AB$4)*(T247/10)))</f>
        <v/>
      </c>
      <c r="V247" s="114"/>
      <c r="W247" s="114"/>
      <c r="X247" s="126"/>
      <c r="Y247" s="114"/>
      <c r="Z247" s="114"/>
      <c r="AA247" s="176" t="str">
        <f>IF(A247="","",SUM(IF(Y247&gt;1,1,Y247),IF(W247&gt;12,12,W247)*0.6)*(IF(S247&gt;1,0,S247))*'NO TOCAR'!$AB$4*(T247/100))</f>
        <v/>
      </c>
      <c r="AB247" s="178" t="str">
        <f>IF(Tabla75[[#This Row],[NIF]]="","",U:U+AA:AA)</f>
        <v/>
      </c>
      <c r="AC247" s="117"/>
      <c r="AD247" s="109" t="str">
        <f>IF(Tabla75[[#This Row],[NIF]]="","",ENTRADA!$P$19)</f>
        <v/>
      </c>
      <c r="AE247" s="109" t="str">
        <f>IF(Tabla75[[#This Row],[NIF]]="","",ENTRADA!$F$11)</f>
        <v/>
      </c>
      <c r="AF247" s="109" t="str">
        <f>IF(Tabla75[[#This Row],[NIF]]="","",ENTRADA!$F$9)</f>
        <v/>
      </c>
      <c r="AG247" s="108" t="str">
        <f>IF(Tabla75[[#This Row],[NIF]]="","",ENTRADA!$P$9)</f>
        <v/>
      </c>
    </row>
    <row r="248" spans="1:33" s="107" customFormat="1" ht="24.95" customHeight="1">
      <c r="A248" s="110"/>
      <c r="B248" s="108" t="str">
        <f>IF($A248="","",VLOOKUP($A248,Tabla7[[#All],[NIF]:[Columna1]],2,FALSE))</f>
        <v/>
      </c>
      <c r="C248" s="108" t="str">
        <f>IF($A248="","",VLOOKUP($A248,Tabla7[[#All],[NIF]:[Columna1]],3,FALSE))</f>
        <v/>
      </c>
      <c r="D248" s="109" t="str">
        <f>IF($A248="","",VLOOKUP($A248,Tabla7[[#All],[NIF]:[Columna1]],5,FALSE))</f>
        <v/>
      </c>
      <c r="E248" s="109" t="str">
        <f>IF($A248="","",VLOOKUP($A248,Tabla7[[#All],[NIF]:[Columna1]],8,FALSE))</f>
        <v/>
      </c>
      <c r="F248" s="109" t="str">
        <f>IF($A248="","",VLOOKUP($A248,Tabla7[[#All],[NIF]:[Columna1]],6,FALSE))</f>
        <v/>
      </c>
      <c r="G248" s="108" t="str">
        <f>IF($A248="","",VLOOKUP($A248,Tabla7[[#All],[NIF]:[Columna1]],7,FALSE))</f>
        <v/>
      </c>
      <c r="H248" s="109" t="str">
        <f>IF(Tabla75[[#This Row],[CAUSA VARIACIÓN]]="","","SI")</f>
        <v/>
      </c>
      <c r="I248" s="110"/>
      <c r="J248" s="120"/>
      <c r="K248" s="120"/>
      <c r="L248" s="115"/>
      <c r="M248" s="115"/>
      <c r="N248" s="115"/>
      <c r="O248" s="115"/>
      <c r="P248" s="157" t="str">
        <f t="shared" si="8"/>
        <v/>
      </c>
      <c r="Q2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8" s="124"/>
      <c r="S248" s="125"/>
      <c r="T248" s="109" t="str">
        <f t="shared" si="9"/>
        <v/>
      </c>
      <c r="U248" s="176" t="str">
        <f>IF(Tabla75[[#This Row],[NIF]]="","",(Q248*(IF(S248&gt;1,0,S248*0.1))*('NO TOCAR'!$AB$4)*(T248/10)))</f>
        <v/>
      </c>
      <c r="V248" s="114"/>
      <c r="W248" s="114"/>
      <c r="X248" s="126"/>
      <c r="Y248" s="114"/>
      <c r="Z248" s="114"/>
      <c r="AA248" s="176" t="str">
        <f>IF(A248="","",SUM(IF(Y248&gt;1,1,Y248),IF(W248&gt;12,12,W248)*0.6)*(IF(S248&gt;1,0,S248))*'NO TOCAR'!$AB$4*(T248/100))</f>
        <v/>
      </c>
      <c r="AB248" s="178" t="str">
        <f>IF(Tabla75[[#This Row],[NIF]]="","",U:U+AA:AA)</f>
        <v/>
      </c>
      <c r="AC248" s="117"/>
      <c r="AD248" s="109" t="str">
        <f>IF(Tabla75[[#This Row],[NIF]]="","",ENTRADA!$P$19)</f>
        <v/>
      </c>
      <c r="AE248" s="109" t="str">
        <f>IF(Tabla75[[#This Row],[NIF]]="","",ENTRADA!$F$11)</f>
        <v/>
      </c>
      <c r="AF248" s="109" t="str">
        <f>IF(Tabla75[[#This Row],[NIF]]="","",ENTRADA!$F$9)</f>
        <v/>
      </c>
      <c r="AG248" s="108" t="str">
        <f>IF(Tabla75[[#This Row],[NIF]]="","",ENTRADA!$P$9)</f>
        <v/>
      </c>
    </row>
    <row r="249" spans="1:33" s="107" customFormat="1" ht="24.95" customHeight="1">
      <c r="A249" s="110"/>
      <c r="B249" s="108" t="str">
        <f>IF($A249="","",VLOOKUP($A249,Tabla7[[#All],[NIF]:[Columna1]],2,FALSE))</f>
        <v/>
      </c>
      <c r="C249" s="108" t="str">
        <f>IF($A249="","",VLOOKUP($A249,Tabla7[[#All],[NIF]:[Columna1]],3,FALSE))</f>
        <v/>
      </c>
      <c r="D249" s="109" t="str">
        <f>IF($A249="","",VLOOKUP($A249,Tabla7[[#All],[NIF]:[Columna1]],5,FALSE))</f>
        <v/>
      </c>
      <c r="E249" s="109" t="str">
        <f>IF($A249="","",VLOOKUP($A249,Tabla7[[#All],[NIF]:[Columna1]],8,FALSE))</f>
        <v/>
      </c>
      <c r="F249" s="109" t="str">
        <f>IF($A249="","",VLOOKUP($A249,Tabla7[[#All],[NIF]:[Columna1]],6,FALSE))</f>
        <v/>
      </c>
      <c r="G249" s="108" t="str">
        <f>IF($A249="","",VLOOKUP($A249,Tabla7[[#All],[NIF]:[Columna1]],7,FALSE))</f>
        <v/>
      </c>
      <c r="H249" s="109" t="str">
        <f>IF(Tabla75[[#This Row],[CAUSA VARIACIÓN]]="","","SI")</f>
        <v/>
      </c>
      <c r="I249" s="110"/>
      <c r="J249" s="120"/>
      <c r="K249" s="120"/>
      <c r="L249" s="115"/>
      <c r="M249" s="115"/>
      <c r="N249" s="115"/>
      <c r="O249" s="115"/>
      <c r="P249" s="157" t="str">
        <f t="shared" si="8"/>
        <v/>
      </c>
      <c r="Q2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49" s="124"/>
      <c r="S249" s="125"/>
      <c r="T249" s="109" t="str">
        <f t="shared" si="9"/>
        <v/>
      </c>
      <c r="U249" s="176" t="str">
        <f>IF(Tabla75[[#This Row],[NIF]]="","",(Q249*(IF(S249&gt;1,0,S249*0.1))*('NO TOCAR'!$AB$4)*(T249/10)))</f>
        <v/>
      </c>
      <c r="V249" s="114"/>
      <c r="W249" s="114"/>
      <c r="X249" s="126"/>
      <c r="Y249" s="114"/>
      <c r="Z249" s="114"/>
      <c r="AA249" s="176" t="str">
        <f>IF(A249="","",SUM(IF(Y249&gt;1,1,Y249),IF(W249&gt;12,12,W249)*0.6)*(IF(S249&gt;1,0,S249))*'NO TOCAR'!$AB$4*(T249/100))</f>
        <v/>
      </c>
      <c r="AB249" s="178" t="str">
        <f>IF(Tabla75[[#This Row],[NIF]]="","",U:U+AA:AA)</f>
        <v/>
      </c>
      <c r="AC249" s="117"/>
      <c r="AD249" s="109" t="str">
        <f>IF(Tabla75[[#This Row],[NIF]]="","",ENTRADA!$P$19)</f>
        <v/>
      </c>
      <c r="AE249" s="109" t="str">
        <f>IF(Tabla75[[#This Row],[NIF]]="","",ENTRADA!$F$11)</f>
        <v/>
      </c>
      <c r="AF249" s="109" t="str">
        <f>IF(Tabla75[[#This Row],[NIF]]="","",ENTRADA!$F$9)</f>
        <v/>
      </c>
      <c r="AG249" s="108" t="str">
        <f>IF(Tabla75[[#This Row],[NIF]]="","",ENTRADA!$P$9)</f>
        <v/>
      </c>
    </row>
    <row r="250" spans="1:33" s="107" customFormat="1" ht="24.95" customHeight="1">
      <c r="A250" s="110"/>
      <c r="B250" s="108" t="str">
        <f>IF($A250="","",VLOOKUP($A250,Tabla7[[#All],[NIF]:[Columna1]],2,FALSE))</f>
        <v/>
      </c>
      <c r="C250" s="108" t="str">
        <f>IF($A250="","",VLOOKUP($A250,Tabla7[[#All],[NIF]:[Columna1]],3,FALSE))</f>
        <v/>
      </c>
      <c r="D250" s="109" t="str">
        <f>IF($A250="","",VLOOKUP($A250,Tabla7[[#All],[NIF]:[Columna1]],5,FALSE))</f>
        <v/>
      </c>
      <c r="E250" s="109" t="str">
        <f>IF($A250="","",VLOOKUP($A250,Tabla7[[#All],[NIF]:[Columna1]],8,FALSE))</f>
        <v/>
      </c>
      <c r="F250" s="109" t="str">
        <f>IF($A250="","",VLOOKUP($A250,Tabla7[[#All],[NIF]:[Columna1]],6,FALSE))</f>
        <v/>
      </c>
      <c r="G250" s="108" t="str">
        <f>IF($A250="","",VLOOKUP($A250,Tabla7[[#All],[NIF]:[Columna1]],7,FALSE))</f>
        <v/>
      </c>
      <c r="H250" s="109" t="str">
        <f>IF(Tabla75[[#This Row],[CAUSA VARIACIÓN]]="","","SI")</f>
        <v/>
      </c>
      <c r="I250" s="110"/>
      <c r="J250" s="120"/>
      <c r="K250" s="120"/>
      <c r="L250" s="115"/>
      <c r="M250" s="160"/>
      <c r="N250" s="115"/>
      <c r="O250" s="115"/>
      <c r="P250" s="157" t="str">
        <f t="shared" si="8"/>
        <v/>
      </c>
      <c r="Q2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0" s="124"/>
      <c r="S250" s="125"/>
      <c r="T250" s="109" t="str">
        <f t="shared" si="9"/>
        <v/>
      </c>
      <c r="U250" s="176" t="str">
        <f>IF(Tabla75[[#This Row],[NIF]]="","",(Q250*(IF(S250&gt;1,0,S250*0.1))*('NO TOCAR'!$AB$4)*(T250/10)))</f>
        <v/>
      </c>
      <c r="V250" s="114"/>
      <c r="W250" s="114"/>
      <c r="X250" s="126"/>
      <c r="Y250" s="114"/>
      <c r="Z250" s="114"/>
      <c r="AA250" s="176" t="str">
        <f>IF(A250="","",SUM(IF(Y250&gt;1,1,Y250),IF(W250&gt;12,12,W250)*0.6)*(IF(S250&gt;1,0,S250))*'NO TOCAR'!$AB$4*(T250/100))</f>
        <v/>
      </c>
      <c r="AB250" s="178" t="str">
        <f>IF(Tabla75[[#This Row],[NIF]]="","",U:U+AA:AA)</f>
        <v/>
      </c>
      <c r="AC250" s="117"/>
      <c r="AD250" s="109" t="str">
        <f>IF(Tabla75[[#This Row],[NIF]]="","",ENTRADA!$P$19)</f>
        <v/>
      </c>
      <c r="AE250" s="109" t="str">
        <f>IF(Tabla75[[#This Row],[NIF]]="","",ENTRADA!$F$11)</f>
        <v/>
      </c>
      <c r="AF250" s="109" t="str">
        <f>IF(Tabla75[[#This Row],[NIF]]="","",ENTRADA!$F$9)</f>
        <v/>
      </c>
      <c r="AG250" s="108" t="str">
        <f>IF(Tabla75[[#This Row],[NIF]]="","",ENTRADA!$P$9)</f>
        <v/>
      </c>
    </row>
    <row r="251" spans="1:33" s="107" customFormat="1" ht="24.95" customHeight="1">
      <c r="A251" s="110"/>
      <c r="B251" s="108" t="str">
        <f>IF($A251="","",VLOOKUP($A251,Tabla7[[#All],[NIF]:[Columna1]],2,FALSE))</f>
        <v/>
      </c>
      <c r="C251" s="108" t="str">
        <f>IF($A251="","",VLOOKUP($A251,Tabla7[[#All],[NIF]:[Columna1]],3,FALSE))</f>
        <v/>
      </c>
      <c r="D251" s="109" t="str">
        <f>IF($A251="","",VLOOKUP($A251,Tabla7[[#All],[NIF]:[Columna1]],5,FALSE))</f>
        <v/>
      </c>
      <c r="E251" s="109" t="str">
        <f>IF($A251="","",VLOOKUP($A251,Tabla7[[#All],[NIF]:[Columna1]],8,FALSE))</f>
        <v/>
      </c>
      <c r="F251" s="109" t="str">
        <f>IF($A251="","",VLOOKUP($A251,Tabla7[[#All],[NIF]:[Columna1]],6,FALSE))</f>
        <v/>
      </c>
      <c r="G251" s="108" t="str">
        <f>IF($A251="","",VLOOKUP($A251,Tabla7[[#All],[NIF]:[Columna1]],7,FALSE))</f>
        <v/>
      </c>
      <c r="H251" s="109" t="str">
        <f>IF(Tabla75[[#This Row],[CAUSA VARIACIÓN]]="","","SI")</f>
        <v/>
      </c>
      <c r="I251" s="110"/>
      <c r="J251" s="120"/>
      <c r="K251" s="120"/>
      <c r="L251" s="115"/>
      <c r="M251" s="115"/>
      <c r="N251" s="115"/>
      <c r="O251" s="115"/>
      <c r="P251" s="157" t="str">
        <f t="shared" si="8"/>
        <v/>
      </c>
      <c r="Q2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1" s="124"/>
      <c r="S251" s="125"/>
      <c r="T251" s="109" t="str">
        <f t="shared" si="9"/>
        <v/>
      </c>
      <c r="U251" s="176" t="str">
        <f>IF(Tabla75[[#This Row],[NIF]]="","",(Q251*(IF(S251&gt;1,0,S251*0.1))*('NO TOCAR'!$AB$4)*(T251/10)))</f>
        <v/>
      </c>
      <c r="V251" s="114"/>
      <c r="W251" s="114"/>
      <c r="X251" s="126"/>
      <c r="Y251" s="114"/>
      <c r="Z251" s="114"/>
      <c r="AA251" s="176" t="str">
        <f>IF(A251="","",SUM(IF(Y251&gt;1,1,Y251),IF(W251&gt;12,12,W251)*0.6)*(IF(S251&gt;1,0,S251))*'NO TOCAR'!$AB$4*(T251/100))</f>
        <v/>
      </c>
      <c r="AB251" s="178" t="str">
        <f>IF(Tabla75[[#This Row],[NIF]]="","",U:U+AA:AA)</f>
        <v/>
      </c>
      <c r="AC251" s="117"/>
      <c r="AD251" s="109" t="str">
        <f>IF(Tabla75[[#This Row],[NIF]]="","",ENTRADA!$P$19)</f>
        <v/>
      </c>
      <c r="AE251" s="109" t="str">
        <f>IF(Tabla75[[#This Row],[NIF]]="","",ENTRADA!$F$11)</f>
        <v/>
      </c>
      <c r="AF251" s="109" t="str">
        <f>IF(Tabla75[[#This Row],[NIF]]="","",ENTRADA!$F$9)</f>
        <v/>
      </c>
      <c r="AG251" s="108" t="str">
        <f>IF(Tabla75[[#This Row],[NIF]]="","",ENTRADA!$P$9)</f>
        <v/>
      </c>
    </row>
    <row r="252" spans="1:33" s="107" customFormat="1" ht="24.95" customHeight="1">
      <c r="A252" s="110"/>
      <c r="B252" s="108" t="str">
        <f>IF($A252="","",VLOOKUP($A252,Tabla7[[#All],[NIF]:[Columna1]],2,FALSE))</f>
        <v/>
      </c>
      <c r="C252" s="108" t="str">
        <f>IF($A252="","",VLOOKUP($A252,Tabla7[[#All],[NIF]:[Columna1]],3,FALSE))</f>
        <v/>
      </c>
      <c r="D252" s="109" t="str">
        <f>IF($A252="","",VLOOKUP($A252,Tabla7[[#All],[NIF]:[Columna1]],5,FALSE))</f>
        <v/>
      </c>
      <c r="E252" s="109" t="str">
        <f>IF($A252="","",VLOOKUP($A252,Tabla7[[#All],[NIF]:[Columna1]],8,FALSE))</f>
        <v/>
      </c>
      <c r="F252" s="109" t="str">
        <f>IF($A252="","",VLOOKUP($A252,Tabla7[[#All],[NIF]:[Columna1]],6,FALSE))</f>
        <v/>
      </c>
      <c r="G252" s="108" t="str">
        <f>IF($A252="","",VLOOKUP($A252,Tabla7[[#All],[NIF]:[Columna1]],7,FALSE))</f>
        <v/>
      </c>
      <c r="H252" s="109" t="str">
        <f>IF(Tabla75[[#This Row],[CAUSA VARIACIÓN]]="","","SI")</f>
        <v/>
      </c>
      <c r="I252" s="110"/>
      <c r="J252" s="120"/>
      <c r="K252" s="120"/>
      <c r="L252" s="115"/>
      <c r="M252" s="115"/>
      <c r="N252" s="115"/>
      <c r="O252" s="115"/>
      <c r="P252" s="157" t="str">
        <f t="shared" si="8"/>
        <v/>
      </c>
      <c r="Q2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2" s="124"/>
      <c r="S252" s="125"/>
      <c r="T252" s="109" t="str">
        <f t="shared" si="9"/>
        <v/>
      </c>
      <c r="U252" s="176" t="str">
        <f>IF(Tabla75[[#This Row],[NIF]]="","",(Q252*(IF(S252&gt;1,0,S252*0.1))*('NO TOCAR'!$AB$4)*(T252/10)))</f>
        <v/>
      </c>
      <c r="V252" s="114"/>
      <c r="W252" s="114"/>
      <c r="X252" s="126"/>
      <c r="Y252" s="114"/>
      <c r="Z252" s="114"/>
      <c r="AA252" s="176" t="str">
        <f>IF(A252="","",SUM(IF(Y252&gt;1,1,Y252),IF(W252&gt;12,12,W252)*0.6)*(IF(S252&gt;1,0,S252))*'NO TOCAR'!$AB$4*(T252/100))</f>
        <v/>
      </c>
      <c r="AB252" s="178" t="str">
        <f>IF(Tabla75[[#This Row],[NIF]]="","",U:U+AA:AA)</f>
        <v/>
      </c>
      <c r="AC252" s="117"/>
      <c r="AD252" s="109" t="str">
        <f>IF(Tabla75[[#This Row],[NIF]]="","",ENTRADA!$P$19)</f>
        <v/>
      </c>
      <c r="AE252" s="109" t="str">
        <f>IF(Tabla75[[#This Row],[NIF]]="","",ENTRADA!$F$11)</f>
        <v/>
      </c>
      <c r="AF252" s="109" t="str">
        <f>IF(Tabla75[[#This Row],[NIF]]="","",ENTRADA!$F$9)</f>
        <v/>
      </c>
      <c r="AG252" s="108" t="str">
        <f>IF(Tabla75[[#This Row],[NIF]]="","",ENTRADA!$P$9)</f>
        <v/>
      </c>
    </row>
    <row r="253" spans="1:33" s="107" customFormat="1" ht="24.95" customHeight="1">
      <c r="A253" s="110"/>
      <c r="B253" s="108" t="str">
        <f>IF($A253="","",VLOOKUP($A253,Tabla7[[#All],[NIF]:[Columna1]],2,FALSE))</f>
        <v/>
      </c>
      <c r="C253" s="108" t="str">
        <f>IF($A253="","",VLOOKUP($A253,Tabla7[[#All],[NIF]:[Columna1]],3,FALSE))</f>
        <v/>
      </c>
      <c r="D253" s="109" t="str">
        <f>IF($A253="","",VLOOKUP($A253,Tabla7[[#All],[NIF]:[Columna1]],5,FALSE))</f>
        <v/>
      </c>
      <c r="E253" s="109" t="str">
        <f>IF($A253="","",VLOOKUP($A253,Tabla7[[#All],[NIF]:[Columna1]],8,FALSE))</f>
        <v/>
      </c>
      <c r="F253" s="109" t="str">
        <f>IF($A253="","",VLOOKUP($A253,Tabla7[[#All],[NIF]:[Columna1]],6,FALSE))</f>
        <v/>
      </c>
      <c r="G253" s="108" t="str">
        <f>IF($A253="","",VLOOKUP($A253,Tabla7[[#All],[NIF]:[Columna1]],7,FALSE))</f>
        <v/>
      </c>
      <c r="H253" s="109" t="str">
        <f>IF(Tabla75[[#This Row],[CAUSA VARIACIÓN]]="","","SI")</f>
        <v/>
      </c>
      <c r="I253" s="110"/>
      <c r="J253" s="120"/>
      <c r="K253" s="120"/>
      <c r="L253" s="115"/>
      <c r="M253" s="115"/>
      <c r="N253" s="115"/>
      <c r="O253" s="115"/>
      <c r="P253" s="157" t="str">
        <f t="shared" si="8"/>
        <v/>
      </c>
      <c r="Q2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3" s="124"/>
      <c r="S253" s="125"/>
      <c r="T253" s="109" t="str">
        <f t="shared" si="9"/>
        <v/>
      </c>
      <c r="U253" s="176" t="str">
        <f>IF(Tabla75[[#This Row],[NIF]]="","",(Q253*(IF(S253&gt;1,0,S253*0.1))*('NO TOCAR'!$AB$4)*(T253/10)))</f>
        <v/>
      </c>
      <c r="V253" s="114"/>
      <c r="W253" s="114"/>
      <c r="X253" s="126"/>
      <c r="Y253" s="114"/>
      <c r="Z253" s="114"/>
      <c r="AA253" s="176" t="str">
        <f>IF(A253="","",SUM(IF(Y253&gt;1,1,Y253),IF(W253&gt;12,12,W253)*0.6)*(IF(S253&gt;1,0,S253))*'NO TOCAR'!$AB$4*(T253/100))</f>
        <v/>
      </c>
      <c r="AB253" s="178" t="str">
        <f>IF(Tabla75[[#This Row],[NIF]]="","",U:U+AA:AA)</f>
        <v/>
      </c>
      <c r="AC253" s="117"/>
      <c r="AD253" s="109" t="str">
        <f>IF(Tabla75[[#This Row],[NIF]]="","",ENTRADA!$P$19)</f>
        <v/>
      </c>
      <c r="AE253" s="109" t="str">
        <f>IF(Tabla75[[#This Row],[NIF]]="","",ENTRADA!$F$11)</f>
        <v/>
      </c>
      <c r="AF253" s="109" t="str">
        <f>IF(Tabla75[[#This Row],[NIF]]="","",ENTRADA!$F$9)</f>
        <v/>
      </c>
      <c r="AG253" s="108" t="str">
        <f>IF(Tabla75[[#This Row],[NIF]]="","",ENTRADA!$P$9)</f>
        <v/>
      </c>
    </row>
    <row r="254" spans="1:33" s="107" customFormat="1" ht="24.95" customHeight="1">
      <c r="A254" s="110"/>
      <c r="B254" s="108" t="str">
        <f>IF($A254="","",VLOOKUP($A254,Tabla7[[#All],[NIF]:[Columna1]],2,FALSE))</f>
        <v/>
      </c>
      <c r="C254" s="108" t="str">
        <f>IF($A254="","",VLOOKUP($A254,Tabla7[[#All],[NIF]:[Columna1]],3,FALSE))</f>
        <v/>
      </c>
      <c r="D254" s="109" t="str">
        <f>IF($A254="","",VLOOKUP($A254,Tabla7[[#All],[NIF]:[Columna1]],5,FALSE))</f>
        <v/>
      </c>
      <c r="E254" s="109" t="str">
        <f>IF($A254="","",VLOOKUP($A254,Tabla7[[#All],[NIF]:[Columna1]],8,FALSE))</f>
        <v/>
      </c>
      <c r="F254" s="109" t="str">
        <f>IF($A254="","",VLOOKUP($A254,Tabla7[[#All],[NIF]:[Columna1]],6,FALSE))</f>
        <v/>
      </c>
      <c r="G254" s="108" t="str">
        <f>IF($A254="","",VLOOKUP($A254,Tabla7[[#All],[NIF]:[Columna1]],7,FALSE))</f>
        <v/>
      </c>
      <c r="H254" s="109" t="str">
        <f>IF(Tabla75[[#This Row],[CAUSA VARIACIÓN]]="","","SI")</f>
        <v/>
      </c>
      <c r="I254" s="110"/>
      <c r="J254" s="120"/>
      <c r="K254" s="120"/>
      <c r="L254" s="115"/>
      <c r="M254" s="160"/>
      <c r="N254" s="115"/>
      <c r="O254" s="115"/>
      <c r="P254" s="157" t="str">
        <f t="shared" si="8"/>
        <v/>
      </c>
      <c r="Q2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4" s="124"/>
      <c r="S254" s="125"/>
      <c r="T254" s="109" t="str">
        <f t="shared" si="9"/>
        <v/>
      </c>
      <c r="U254" s="176" t="str">
        <f>IF(Tabla75[[#This Row],[NIF]]="","",(Q254*(IF(S254&gt;1,0,S254*0.1))*('NO TOCAR'!$AB$4)*(T254/10)))</f>
        <v/>
      </c>
      <c r="V254" s="114"/>
      <c r="W254" s="114"/>
      <c r="X254" s="126"/>
      <c r="Y254" s="114"/>
      <c r="Z254" s="114"/>
      <c r="AA254" s="176" t="str">
        <f>IF(A254="","",SUM(IF(Y254&gt;1,1,Y254),IF(W254&gt;12,12,W254)*0.6)*(IF(S254&gt;1,0,S254))*'NO TOCAR'!$AB$4*(T254/100))</f>
        <v/>
      </c>
      <c r="AB254" s="178" t="str">
        <f>IF(Tabla75[[#This Row],[NIF]]="","",U:U+AA:AA)</f>
        <v/>
      </c>
      <c r="AC254" s="117"/>
      <c r="AD254" s="109" t="str">
        <f>IF(Tabla75[[#This Row],[NIF]]="","",ENTRADA!$P$19)</f>
        <v/>
      </c>
      <c r="AE254" s="109" t="str">
        <f>IF(Tabla75[[#This Row],[NIF]]="","",ENTRADA!$F$11)</f>
        <v/>
      </c>
      <c r="AF254" s="109" t="str">
        <f>IF(Tabla75[[#This Row],[NIF]]="","",ENTRADA!$F$9)</f>
        <v/>
      </c>
      <c r="AG254" s="108" t="str">
        <f>IF(Tabla75[[#This Row],[NIF]]="","",ENTRADA!$P$9)</f>
        <v/>
      </c>
    </row>
    <row r="255" spans="1:33" s="107" customFormat="1" ht="24.95" customHeight="1">
      <c r="A255" s="110"/>
      <c r="B255" s="108" t="str">
        <f>IF($A255="","",VLOOKUP($A255,Tabla7[[#All],[NIF]:[Columna1]],2,FALSE))</f>
        <v/>
      </c>
      <c r="C255" s="108" t="str">
        <f>IF($A255="","",VLOOKUP($A255,Tabla7[[#All],[NIF]:[Columna1]],3,FALSE))</f>
        <v/>
      </c>
      <c r="D255" s="109" t="str">
        <f>IF($A255="","",VLOOKUP($A255,Tabla7[[#All],[NIF]:[Columna1]],5,FALSE))</f>
        <v/>
      </c>
      <c r="E255" s="109" t="str">
        <f>IF($A255="","",VLOOKUP($A255,Tabla7[[#All],[NIF]:[Columna1]],8,FALSE))</f>
        <v/>
      </c>
      <c r="F255" s="109" t="str">
        <f>IF($A255="","",VLOOKUP($A255,Tabla7[[#All],[NIF]:[Columna1]],6,FALSE))</f>
        <v/>
      </c>
      <c r="G255" s="108" t="str">
        <f>IF($A255="","",VLOOKUP($A255,Tabla7[[#All],[NIF]:[Columna1]],7,FALSE))</f>
        <v/>
      </c>
      <c r="H255" s="109" t="str">
        <f>IF(Tabla75[[#This Row],[CAUSA VARIACIÓN]]="","","SI")</f>
        <v/>
      </c>
      <c r="I255" s="110"/>
      <c r="J255" s="120"/>
      <c r="K255" s="120"/>
      <c r="L255" s="115"/>
      <c r="M255" s="115"/>
      <c r="N255" s="115"/>
      <c r="O255" s="115"/>
      <c r="P255" s="157" t="str">
        <f t="shared" si="8"/>
        <v/>
      </c>
      <c r="Q2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5" s="124"/>
      <c r="S255" s="125"/>
      <c r="T255" s="109" t="str">
        <f t="shared" si="9"/>
        <v/>
      </c>
      <c r="U255" s="176" t="str">
        <f>IF(Tabla75[[#This Row],[NIF]]="","",(Q255*(IF(S255&gt;1,0,S255*0.1))*('NO TOCAR'!$AB$4)*(T255/10)))</f>
        <v/>
      </c>
      <c r="V255" s="114"/>
      <c r="W255" s="114"/>
      <c r="X255" s="126"/>
      <c r="Y255" s="114"/>
      <c r="Z255" s="114"/>
      <c r="AA255" s="176" t="str">
        <f>IF(A255="","",SUM(IF(Y255&gt;1,1,Y255),IF(W255&gt;12,12,W255)*0.6)*(IF(S255&gt;1,0,S255))*'NO TOCAR'!$AB$4*(T255/100))</f>
        <v/>
      </c>
      <c r="AB255" s="178" t="str">
        <f>IF(Tabla75[[#This Row],[NIF]]="","",U:U+AA:AA)</f>
        <v/>
      </c>
      <c r="AC255" s="117"/>
      <c r="AD255" s="109" t="str">
        <f>IF(Tabla75[[#This Row],[NIF]]="","",ENTRADA!$P$19)</f>
        <v/>
      </c>
      <c r="AE255" s="109" t="str">
        <f>IF(Tabla75[[#This Row],[NIF]]="","",ENTRADA!$F$11)</f>
        <v/>
      </c>
      <c r="AF255" s="109" t="str">
        <f>IF(Tabla75[[#This Row],[NIF]]="","",ENTRADA!$F$9)</f>
        <v/>
      </c>
      <c r="AG255" s="108" t="str">
        <f>IF(Tabla75[[#This Row],[NIF]]="","",ENTRADA!$P$9)</f>
        <v/>
      </c>
    </row>
    <row r="256" spans="1:33" s="107" customFormat="1" ht="24.95" customHeight="1">
      <c r="A256" s="110"/>
      <c r="B256" s="108" t="str">
        <f>IF($A256="","",VLOOKUP($A256,Tabla7[[#All],[NIF]:[Columna1]],2,FALSE))</f>
        <v/>
      </c>
      <c r="C256" s="108" t="str">
        <f>IF($A256="","",VLOOKUP($A256,Tabla7[[#All],[NIF]:[Columna1]],3,FALSE))</f>
        <v/>
      </c>
      <c r="D256" s="109" t="str">
        <f>IF($A256="","",VLOOKUP($A256,Tabla7[[#All],[NIF]:[Columna1]],5,FALSE))</f>
        <v/>
      </c>
      <c r="E256" s="109" t="str">
        <f>IF($A256="","",VLOOKUP($A256,Tabla7[[#All],[NIF]:[Columna1]],8,FALSE))</f>
        <v/>
      </c>
      <c r="F256" s="109" t="str">
        <f>IF($A256="","",VLOOKUP($A256,Tabla7[[#All],[NIF]:[Columna1]],6,FALSE))</f>
        <v/>
      </c>
      <c r="G256" s="108" t="str">
        <f>IF($A256="","",VLOOKUP($A256,Tabla7[[#All],[NIF]:[Columna1]],7,FALSE))</f>
        <v/>
      </c>
      <c r="H256" s="109" t="str">
        <f>IF(Tabla75[[#This Row],[CAUSA VARIACIÓN]]="","","SI")</f>
        <v/>
      </c>
      <c r="I256" s="110"/>
      <c r="J256" s="120"/>
      <c r="K256" s="120"/>
      <c r="L256" s="115"/>
      <c r="M256" s="115"/>
      <c r="N256" s="115"/>
      <c r="O256" s="115"/>
      <c r="P256" s="157" t="str">
        <f t="shared" si="8"/>
        <v/>
      </c>
      <c r="Q2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6" s="124"/>
      <c r="S256" s="125"/>
      <c r="T256" s="109" t="str">
        <f t="shared" si="9"/>
        <v/>
      </c>
      <c r="U256" s="176" t="str">
        <f>IF(Tabla75[[#This Row],[NIF]]="","",(Q256*(IF(S256&gt;1,0,S256*0.1))*('NO TOCAR'!$AB$4)*(T256/10)))</f>
        <v/>
      </c>
      <c r="V256" s="114"/>
      <c r="W256" s="114"/>
      <c r="X256" s="126"/>
      <c r="Y256" s="114"/>
      <c r="Z256" s="114"/>
      <c r="AA256" s="176" t="str">
        <f>IF(A256="","",SUM(IF(Y256&gt;1,1,Y256),IF(W256&gt;12,12,W256)*0.6)*(IF(S256&gt;1,0,S256))*'NO TOCAR'!$AB$4*(T256/100))</f>
        <v/>
      </c>
      <c r="AB256" s="178" t="str">
        <f>IF(Tabla75[[#This Row],[NIF]]="","",U:U+AA:AA)</f>
        <v/>
      </c>
      <c r="AC256" s="117"/>
      <c r="AD256" s="109" t="str">
        <f>IF(Tabla75[[#This Row],[NIF]]="","",ENTRADA!$P$19)</f>
        <v/>
      </c>
      <c r="AE256" s="109" t="str">
        <f>IF(Tabla75[[#This Row],[NIF]]="","",ENTRADA!$F$11)</f>
        <v/>
      </c>
      <c r="AF256" s="109" t="str">
        <f>IF(Tabla75[[#This Row],[NIF]]="","",ENTRADA!$F$9)</f>
        <v/>
      </c>
      <c r="AG256" s="108" t="str">
        <f>IF(Tabla75[[#This Row],[NIF]]="","",ENTRADA!$P$9)</f>
        <v/>
      </c>
    </row>
    <row r="257" spans="1:33" s="107" customFormat="1" ht="24.95" customHeight="1">
      <c r="A257" s="110"/>
      <c r="B257" s="108" t="str">
        <f>IF($A257="","",VLOOKUP($A257,Tabla7[[#All],[NIF]:[Columna1]],2,FALSE))</f>
        <v/>
      </c>
      <c r="C257" s="108" t="str">
        <f>IF($A257="","",VLOOKUP($A257,Tabla7[[#All],[NIF]:[Columna1]],3,FALSE))</f>
        <v/>
      </c>
      <c r="D257" s="109" t="str">
        <f>IF($A257="","",VLOOKUP($A257,Tabla7[[#All],[NIF]:[Columna1]],5,FALSE))</f>
        <v/>
      </c>
      <c r="E257" s="109" t="str">
        <f>IF($A257="","",VLOOKUP($A257,Tabla7[[#All],[NIF]:[Columna1]],8,FALSE))</f>
        <v/>
      </c>
      <c r="F257" s="109" t="str">
        <f>IF($A257="","",VLOOKUP($A257,Tabla7[[#All],[NIF]:[Columna1]],6,FALSE))</f>
        <v/>
      </c>
      <c r="G257" s="108" t="str">
        <f>IF($A257="","",VLOOKUP($A257,Tabla7[[#All],[NIF]:[Columna1]],7,FALSE))</f>
        <v/>
      </c>
      <c r="H257" s="109" t="str">
        <f>IF(Tabla75[[#This Row],[CAUSA VARIACIÓN]]="","","SI")</f>
        <v/>
      </c>
      <c r="I257" s="110"/>
      <c r="J257" s="120"/>
      <c r="K257" s="120"/>
      <c r="L257" s="115"/>
      <c r="M257" s="115"/>
      <c r="N257" s="115"/>
      <c r="O257" s="115"/>
      <c r="P257" s="157" t="str">
        <f t="shared" si="8"/>
        <v/>
      </c>
      <c r="Q2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7" s="124"/>
      <c r="S257" s="125"/>
      <c r="T257" s="109" t="str">
        <f t="shared" si="9"/>
        <v/>
      </c>
      <c r="U257" s="176" t="str">
        <f>IF(Tabla75[[#This Row],[NIF]]="","",(Q257*(IF(S257&gt;1,0,S257*0.1))*('NO TOCAR'!$AB$4)*(T257/10)))</f>
        <v/>
      </c>
      <c r="V257" s="114"/>
      <c r="W257" s="114"/>
      <c r="X257" s="126"/>
      <c r="Y257" s="114"/>
      <c r="Z257" s="114"/>
      <c r="AA257" s="176" t="str">
        <f>IF(A257="","",SUM(IF(Y257&gt;1,1,Y257),IF(W257&gt;12,12,W257)*0.6)*(IF(S257&gt;1,0,S257))*'NO TOCAR'!$AB$4*(T257/100))</f>
        <v/>
      </c>
      <c r="AB257" s="178" t="str">
        <f>IF(Tabla75[[#This Row],[NIF]]="","",U:U+AA:AA)</f>
        <v/>
      </c>
      <c r="AC257" s="117"/>
      <c r="AD257" s="109" t="str">
        <f>IF(Tabla75[[#This Row],[NIF]]="","",ENTRADA!$P$19)</f>
        <v/>
      </c>
      <c r="AE257" s="109" t="str">
        <f>IF(Tabla75[[#This Row],[NIF]]="","",ENTRADA!$F$11)</f>
        <v/>
      </c>
      <c r="AF257" s="109" t="str">
        <f>IF(Tabla75[[#This Row],[NIF]]="","",ENTRADA!$F$9)</f>
        <v/>
      </c>
      <c r="AG257" s="108" t="str">
        <f>IF(Tabla75[[#This Row],[NIF]]="","",ENTRADA!$P$9)</f>
        <v/>
      </c>
    </row>
    <row r="258" spans="1:33" s="107" customFormat="1" ht="24.95" customHeight="1">
      <c r="A258" s="110"/>
      <c r="B258" s="108" t="str">
        <f>IF($A258="","",VLOOKUP($A258,Tabla7[[#All],[NIF]:[Columna1]],2,FALSE))</f>
        <v/>
      </c>
      <c r="C258" s="108" t="str">
        <f>IF($A258="","",VLOOKUP($A258,Tabla7[[#All],[NIF]:[Columna1]],3,FALSE))</f>
        <v/>
      </c>
      <c r="D258" s="109" t="str">
        <f>IF($A258="","",VLOOKUP($A258,Tabla7[[#All],[NIF]:[Columna1]],5,FALSE))</f>
        <v/>
      </c>
      <c r="E258" s="109" t="str">
        <f>IF($A258="","",VLOOKUP($A258,Tabla7[[#All],[NIF]:[Columna1]],8,FALSE))</f>
        <v/>
      </c>
      <c r="F258" s="109" t="str">
        <f>IF($A258="","",VLOOKUP($A258,Tabla7[[#All],[NIF]:[Columna1]],6,FALSE))</f>
        <v/>
      </c>
      <c r="G258" s="108" t="str">
        <f>IF($A258="","",VLOOKUP($A258,Tabla7[[#All],[NIF]:[Columna1]],7,FALSE))</f>
        <v/>
      </c>
      <c r="H258" s="109" t="str">
        <f>IF(Tabla75[[#This Row],[CAUSA VARIACIÓN]]="","","SI")</f>
        <v/>
      </c>
      <c r="I258" s="110"/>
      <c r="J258" s="120"/>
      <c r="K258" s="120"/>
      <c r="L258" s="115"/>
      <c r="M258" s="160"/>
      <c r="N258" s="115"/>
      <c r="O258" s="115"/>
      <c r="P258" s="157" t="str">
        <f t="shared" ref="P258:P321" si="10">IF(OR(N258="ERROR",O258="ERROR"),"ERROR","")</f>
        <v/>
      </c>
      <c r="Q2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8" s="124"/>
      <c r="S258" s="125"/>
      <c r="T258" s="109" t="str">
        <f t="shared" ref="T258:T321" si="11">IF(A258="","",(IF(AND(R258&gt;99,R258&lt;400),IF(OR(F258&gt;=65,IFERROR(SEARCH("PSÍQUICA",G258,1),0)&gt;0),IF(OR(C258="MUJER",D258&gt;44.99),60,55),50),IF(OR(F258&gt;=65,IFERROR(SEARCH("PSÍQUICA",G258,1),0)&gt;0),50,IF(A258="","",40)))))</f>
        <v/>
      </c>
      <c r="U258" s="176" t="str">
        <f>IF(Tabla75[[#This Row],[NIF]]="","",(Q258*(IF(S258&gt;1,0,S258*0.1))*('NO TOCAR'!$AB$4)*(T258/10)))</f>
        <v/>
      </c>
      <c r="V258" s="114"/>
      <c r="W258" s="114"/>
      <c r="X258" s="126"/>
      <c r="Y258" s="114"/>
      <c r="Z258" s="114"/>
      <c r="AA258" s="176" t="str">
        <f>IF(A258="","",SUM(IF(Y258&gt;1,1,Y258),IF(W258&gt;12,12,W258)*0.6)*(IF(S258&gt;1,0,S258))*'NO TOCAR'!$AB$4*(T258/100))</f>
        <v/>
      </c>
      <c r="AB258" s="178" t="str">
        <f>IF(Tabla75[[#This Row],[NIF]]="","",U:U+AA:AA)</f>
        <v/>
      </c>
      <c r="AC258" s="117"/>
      <c r="AD258" s="109" t="str">
        <f>IF(Tabla75[[#This Row],[NIF]]="","",ENTRADA!$P$19)</f>
        <v/>
      </c>
      <c r="AE258" s="109" t="str">
        <f>IF(Tabla75[[#This Row],[NIF]]="","",ENTRADA!$F$11)</f>
        <v/>
      </c>
      <c r="AF258" s="109" t="str">
        <f>IF(Tabla75[[#This Row],[NIF]]="","",ENTRADA!$F$9)</f>
        <v/>
      </c>
      <c r="AG258" s="108" t="str">
        <f>IF(Tabla75[[#This Row],[NIF]]="","",ENTRADA!$P$9)</f>
        <v/>
      </c>
    </row>
    <row r="259" spans="1:33" s="107" customFormat="1" ht="24.95" customHeight="1">
      <c r="A259" s="110"/>
      <c r="B259" s="108" t="str">
        <f>IF($A259="","",VLOOKUP($A259,Tabla7[[#All],[NIF]:[Columna1]],2,FALSE))</f>
        <v/>
      </c>
      <c r="C259" s="108" t="str">
        <f>IF($A259="","",VLOOKUP($A259,Tabla7[[#All],[NIF]:[Columna1]],3,FALSE))</f>
        <v/>
      </c>
      <c r="D259" s="109" t="str">
        <f>IF($A259="","",VLOOKUP($A259,Tabla7[[#All],[NIF]:[Columna1]],5,FALSE))</f>
        <v/>
      </c>
      <c r="E259" s="109" t="str">
        <f>IF($A259="","",VLOOKUP($A259,Tabla7[[#All],[NIF]:[Columna1]],8,FALSE))</f>
        <v/>
      </c>
      <c r="F259" s="109" t="str">
        <f>IF($A259="","",VLOOKUP($A259,Tabla7[[#All],[NIF]:[Columna1]],6,FALSE))</f>
        <v/>
      </c>
      <c r="G259" s="108" t="str">
        <f>IF($A259="","",VLOOKUP($A259,Tabla7[[#All],[NIF]:[Columna1]],7,FALSE))</f>
        <v/>
      </c>
      <c r="H259" s="109" t="str">
        <f>IF(Tabla75[[#This Row],[CAUSA VARIACIÓN]]="","","SI")</f>
        <v/>
      </c>
      <c r="I259" s="110"/>
      <c r="J259" s="120"/>
      <c r="K259" s="120"/>
      <c r="L259" s="115"/>
      <c r="M259" s="115"/>
      <c r="N259" s="115"/>
      <c r="O259" s="115"/>
      <c r="P259" s="157" t="str">
        <f t="shared" si="10"/>
        <v/>
      </c>
      <c r="Q2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59" s="124"/>
      <c r="S259" s="125"/>
      <c r="T259" s="109" t="str">
        <f t="shared" si="11"/>
        <v/>
      </c>
      <c r="U259" s="176" t="str">
        <f>IF(Tabla75[[#This Row],[NIF]]="","",(Q259*(IF(S259&gt;1,0,S259*0.1))*('NO TOCAR'!$AB$4)*(T259/10)))</f>
        <v/>
      </c>
      <c r="V259" s="114"/>
      <c r="W259" s="114"/>
      <c r="X259" s="126"/>
      <c r="Y259" s="114"/>
      <c r="Z259" s="114"/>
      <c r="AA259" s="176" t="str">
        <f>IF(A259="","",SUM(IF(Y259&gt;1,1,Y259),IF(W259&gt;12,12,W259)*0.6)*(IF(S259&gt;1,0,S259))*'NO TOCAR'!$AB$4*(T259/100))</f>
        <v/>
      </c>
      <c r="AB259" s="178" t="str">
        <f>IF(Tabla75[[#This Row],[NIF]]="","",U:U+AA:AA)</f>
        <v/>
      </c>
      <c r="AC259" s="117"/>
      <c r="AD259" s="109" t="str">
        <f>IF(Tabla75[[#This Row],[NIF]]="","",ENTRADA!$P$19)</f>
        <v/>
      </c>
      <c r="AE259" s="109" t="str">
        <f>IF(Tabla75[[#This Row],[NIF]]="","",ENTRADA!$F$11)</f>
        <v/>
      </c>
      <c r="AF259" s="109" t="str">
        <f>IF(Tabla75[[#This Row],[NIF]]="","",ENTRADA!$F$9)</f>
        <v/>
      </c>
      <c r="AG259" s="108" t="str">
        <f>IF(Tabla75[[#This Row],[NIF]]="","",ENTRADA!$P$9)</f>
        <v/>
      </c>
    </row>
    <row r="260" spans="1:33" s="107" customFormat="1" ht="24.95" customHeight="1">
      <c r="A260" s="110"/>
      <c r="B260" s="108" t="str">
        <f>IF($A260="","",VLOOKUP($A260,Tabla7[[#All],[NIF]:[Columna1]],2,FALSE))</f>
        <v/>
      </c>
      <c r="C260" s="108" t="str">
        <f>IF($A260="","",VLOOKUP($A260,Tabla7[[#All],[NIF]:[Columna1]],3,FALSE))</f>
        <v/>
      </c>
      <c r="D260" s="109" t="str">
        <f>IF($A260="","",VLOOKUP($A260,Tabla7[[#All],[NIF]:[Columna1]],5,FALSE))</f>
        <v/>
      </c>
      <c r="E260" s="109" t="str">
        <f>IF($A260="","",VLOOKUP($A260,Tabla7[[#All],[NIF]:[Columna1]],8,FALSE))</f>
        <v/>
      </c>
      <c r="F260" s="109" t="str">
        <f>IF($A260="","",VLOOKUP($A260,Tabla7[[#All],[NIF]:[Columna1]],6,FALSE))</f>
        <v/>
      </c>
      <c r="G260" s="108" t="str">
        <f>IF($A260="","",VLOOKUP($A260,Tabla7[[#All],[NIF]:[Columna1]],7,FALSE))</f>
        <v/>
      </c>
      <c r="H260" s="109" t="str">
        <f>IF(Tabla75[[#This Row],[CAUSA VARIACIÓN]]="","","SI")</f>
        <v/>
      </c>
      <c r="I260" s="110"/>
      <c r="J260" s="120"/>
      <c r="K260" s="120"/>
      <c r="L260" s="115"/>
      <c r="M260" s="115"/>
      <c r="N260" s="115"/>
      <c r="O260" s="115"/>
      <c r="P260" s="157" t="str">
        <f t="shared" si="10"/>
        <v/>
      </c>
      <c r="Q2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0" s="124"/>
      <c r="S260" s="125"/>
      <c r="T260" s="109" t="str">
        <f t="shared" si="11"/>
        <v/>
      </c>
      <c r="U260" s="176" t="str">
        <f>IF(Tabla75[[#This Row],[NIF]]="","",(Q260*(IF(S260&gt;1,0,S260*0.1))*('NO TOCAR'!$AB$4)*(T260/10)))</f>
        <v/>
      </c>
      <c r="V260" s="114"/>
      <c r="W260" s="114"/>
      <c r="X260" s="126"/>
      <c r="Y260" s="114"/>
      <c r="Z260" s="114"/>
      <c r="AA260" s="176" t="str">
        <f>IF(A260="","",SUM(IF(Y260&gt;1,1,Y260),IF(W260&gt;12,12,W260)*0.6)*(IF(S260&gt;1,0,S260))*'NO TOCAR'!$AB$4*(T260/100))</f>
        <v/>
      </c>
      <c r="AB260" s="178" t="str">
        <f>IF(Tabla75[[#This Row],[NIF]]="","",U:U+AA:AA)</f>
        <v/>
      </c>
      <c r="AC260" s="117"/>
      <c r="AD260" s="109" t="str">
        <f>IF(Tabla75[[#This Row],[NIF]]="","",ENTRADA!$P$19)</f>
        <v/>
      </c>
      <c r="AE260" s="109" t="str">
        <f>IF(Tabla75[[#This Row],[NIF]]="","",ENTRADA!$F$11)</f>
        <v/>
      </c>
      <c r="AF260" s="109" t="str">
        <f>IF(Tabla75[[#This Row],[NIF]]="","",ENTRADA!$F$9)</f>
        <v/>
      </c>
      <c r="AG260" s="108" t="str">
        <f>IF(Tabla75[[#This Row],[NIF]]="","",ENTRADA!$P$9)</f>
        <v/>
      </c>
    </row>
    <row r="261" spans="1:33" s="107" customFormat="1" ht="24.95" customHeight="1">
      <c r="A261" s="110"/>
      <c r="B261" s="108" t="str">
        <f>IF($A261="","",VLOOKUP($A261,Tabla7[[#All],[NIF]:[Columna1]],2,FALSE))</f>
        <v/>
      </c>
      <c r="C261" s="108" t="str">
        <f>IF($A261="","",VLOOKUP($A261,Tabla7[[#All],[NIF]:[Columna1]],3,FALSE))</f>
        <v/>
      </c>
      <c r="D261" s="109" t="str">
        <f>IF($A261="","",VLOOKUP($A261,Tabla7[[#All],[NIF]:[Columna1]],5,FALSE))</f>
        <v/>
      </c>
      <c r="E261" s="109" t="str">
        <f>IF($A261="","",VLOOKUP($A261,Tabla7[[#All],[NIF]:[Columna1]],8,FALSE))</f>
        <v/>
      </c>
      <c r="F261" s="109" t="str">
        <f>IF($A261="","",VLOOKUP($A261,Tabla7[[#All],[NIF]:[Columna1]],6,FALSE))</f>
        <v/>
      </c>
      <c r="G261" s="108" t="str">
        <f>IF($A261="","",VLOOKUP($A261,Tabla7[[#All],[NIF]:[Columna1]],7,FALSE))</f>
        <v/>
      </c>
      <c r="H261" s="109" t="str">
        <f>IF(Tabla75[[#This Row],[CAUSA VARIACIÓN]]="","","SI")</f>
        <v/>
      </c>
      <c r="I261" s="110"/>
      <c r="J261" s="120"/>
      <c r="K261" s="120"/>
      <c r="L261" s="115"/>
      <c r="M261" s="115"/>
      <c r="N261" s="115"/>
      <c r="O261" s="115"/>
      <c r="P261" s="157" t="str">
        <f t="shared" si="10"/>
        <v/>
      </c>
      <c r="Q2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1" s="124"/>
      <c r="S261" s="125"/>
      <c r="T261" s="109" t="str">
        <f t="shared" si="11"/>
        <v/>
      </c>
      <c r="U261" s="176" t="str">
        <f>IF(Tabla75[[#This Row],[NIF]]="","",(Q261*(IF(S261&gt;1,0,S261*0.1))*('NO TOCAR'!$AB$4)*(T261/10)))</f>
        <v/>
      </c>
      <c r="V261" s="114"/>
      <c r="W261" s="114"/>
      <c r="X261" s="126"/>
      <c r="Y261" s="114"/>
      <c r="Z261" s="114"/>
      <c r="AA261" s="176" t="str">
        <f>IF(A261="","",SUM(IF(Y261&gt;1,1,Y261),IF(W261&gt;12,12,W261)*0.6)*(IF(S261&gt;1,0,S261))*'NO TOCAR'!$AB$4*(T261/100))</f>
        <v/>
      </c>
      <c r="AB261" s="178" t="str">
        <f>IF(Tabla75[[#This Row],[NIF]]="","",U:U+AA:AA)</f>
        <v/>
      </c>
      <c r="AC261" s="117"/>
      <c r="AD261" s="109" t="str">
        <f>IF(Tabla75[[#This Row],[NIF]]="","",ENTRADA!$P$19)</f>
        <v/>
      </c>
      <c r="AE261" s="109" t="str">
        <f>IF(Tabla75[[#This Row],[NIF]]="","",ENTRADA!$F$11)</f>
        <v/>
      </c>
      <c r="AF261" s="109" t="str">
        <f>IF(Tabla75[[#This Row],[NIF]]="","",ENTRADA!$F$9)</f>
        <v/>
      </c>
      <c r="AG261" s="108" t="str">
        <f>IF(Tabla75[[#This Row],[NIF]]="","",ENTRADA!$P$9)</f>
        <v/>
      </c>
    </row>
    <row r="262" spans="1:33" s="107" customFormat="1" ht="24.95" customHeight="1">
      <c r="A262" s="110"/>
      <c r="B262" s="108" t="str">
        <f>IF($A262="","",VLOOKUP($A262,Tabla7[[#All],[NIF]:[Columna1]],2,FALSE))</f>
        <v/>
      </c>
      <c r="C262" s="108" t="str">
        <f>IF($A262="","",VLOOKUP($A262,Tabla7[[#All],[NIF]:[Columna1]],3,FALSE))</f>
        <v/>
      </c>
      <c r="D262" s="109" t="str">
        <f>IF($A262="","",VLOOKUP($A262,Tabla7[[#All],[NIF]:[Columna1]],5,FALSE))</f>
        <v/>
      </c>
      <c r="E262" s="109" t="str">
        <f>IF($A262="","",VLOOKUP($A262,Tabla7[[#All],[NIF]:[Columna1]],8,FALSE))</f>
        <v/>
      </c>
      <c r="F262" s="109" t="str">
        <f>IF($A262="","",VLOOKUP($A262,Tabla7[[#All],[NIF]:[Columna1]],6,FALSE))</f>
        <v/>
      </c>
      <c r="G262" s="108" t="str">
        <f>IF($A262="","",VLOOKUP($A262,Tabla7[[#All],[NIF]:[Columna1]],7,FALSE))</f>
        <v/>
      </c>
      <c r="H262" s="109" t="str">
        <f>IF(Tabla75[[#This Row],[CAUSA VARIACIÓN]]="","","SI")</f>
        <v/>
      </c>
      <c r="I262" s="110"/>
      <c r="J262" s="120"/>
      <c r="K262" s="120"/>
      <c r="L262" s="115"/>
      <c r="M262" s="160"/>
      <c r="N262" s="115"/>
      <c r="O262" s="115"/>
      <c r="P262" s="157" t="str">
        <f t="shared" si="10"/>
        <v/>
      </c>
      <c r="Q2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2" s="124"/>
      <c r="S262" s="125"/>
      <c r="T262" s="109" t="str">
        <f t="shared" si="11"/>
        <v/>
      </c>
      <c r="U262" s="176" t="str">
        <f>IF(Tabla75[[#This Row],[NIF]]="","",(Q262*(IF(S262&gt;1,0,S262*0.1))*('NO TOCAR'!$AB$4)*(T262/10)))</f>
        <v/>
      </c>
      <c r="V262" s="114"/>
      <c r="W262" s="114"/>
      <c r="X262" s="126"/>
      <c r="Y262" s="114"/>
      <c r="Z262" s="114"/>
      <c r="AA262" s="176" t="str">
        <f>IF(A262="","",SUM(IF(Y262&gt;1,1,Y262),IF(W262&gt;12,12,W262)*0.6)*(IF(S262&gt;1,0,S262))*'NO TOCAR'!$AB$4*(T262/100))</f>
        <v/>
      </c>
      <c r="AB262" s="178" t="str">
        <f>IF(Tabla75[[#This Row],[NIF]]="","",U:U+AA:AA)</f>
        <v/>
      </c>
      <c r="AC262" s="117"/>
      <c r="AD262" s="109" t="str">
        <f>IF(Tabla75[[#This Row],[NIF]]="","",ENTRADA!$P$19)</f>
        <v/>
      </c>
      <c r="AE262" s="109" t="str">
        <f>IF(Tabla75[[#This Row],[NIF]]="","",ENTRADA!$F$11)</f>
        <v/>
      </c>
      <c r="AF262" s="109" t="str">
        <f>IF(Tabla75[[#This Row],[NIF]]="","",ENTRADA!$F$9)</f>
        <v/>
      </c>
      <c r="AG262" s="108" t="str">
        <f>IF(Tabla75[[#This Row],[NIF]]="","",ENTRADA!$P$9)</f>
        <v/>
      </c>
    </row>
    <row r="263" spans="1:33" s="107" customFormat="1" ht="24.95" customHeight="1">
      <c r="A263" s="110"/>
      <c r="B263" s="108" t="str">
        <f>IF($A263="","",VLOOKUP($A263,Tabla7[[#All],[NIF]:[Columna1]],2,FALSE))</f>
        <v/>
      </c>
      <c r="C263" s="108" t="str">
        <f>IF($A263="","",VLOOKUP($A263,Tabla7[[#All],[NIF]:[Columna1]],3,FALSE))</f>
        <v/>
      </c>
      <c r="D263" s="109" t="str">
        <f>IF($A263="","",VLOOKUP($A263,Tabla7[[#All],[NIF]:[Columna1]],5,FALSE))</f>
        <v/>
      </c>
      <c r="E263" s="109" t="str">
        <f>IF($A263="","",VLOOKUP($A263,Tabla7[[#All],[NIF]:[Columna1]],8,FALSE))</f>
        <v/>
      </c>
      <c r="F263" s="109" t="str">
        <f>IF($A263="","",VLOOKUP($A263,Tabla7[[#All],[NIF]:[Columna1]],6,FALSE))</f>
        <v/>
      </c>
      <c r="G263" s="108" t="str">
        <f>IF($A263="","",VLOOKUP($A263,Tabla7[[#All],[NIF]:[Columna1]],7,FALSE))</f>
        <v/>
      </c>
      <c r="H263" s="109" t="str">
        <f>IF(Tabla75[[#This Row],[CAUSA VARIACIÓN]]="","","SI")</f>
        <v/>
      </c>
      <c r="I263" s="110"/>
      <c r="J263" s="120"/>
      <c r="K263" s="120"/>
      <c r="L263" s="115"/>
      <c r="M263" s="115"/>
      <c r="N263" s="115"/>
      <c r="O263" s="115"/>
      <c r="P263" s="157" t="str">
        <f t="shared" si="10"/>
        <v/>
      </c>
      <c r="Q2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3" s="124"/>
      <c r="S263" s="125"/>
      <c r="T263" s="109" t="str">
        <f t="shared" si="11"/>
        <v/>
      </c>
      <c r="U263" s="176" t="str">
        <f>IF(Tabla75[[#This Row],[NIF]]="","",(Q263*(IF(S263&gt;1,0,S263*0.1))*('NO TOCAR'!$AB$4)*(T263/10)))</f>
        <v/>
      </c>
      <c r="V263" s="114"/>
      <c r="W263" s="114"/>
      <c r="X263" s="126"/>
      <c r="Y263" s="114"/>
      <c r="Z263" s="114"/>
      <c r="AA263" s="176" t="str">
        <f>IF(A263="","",SUM(IF(Y263&gt;1,1,Y263),IF(W263&gt;12,12,W263)*0.6)*(IF(S263&gt;1,0,S263))*'NO TOCAR'!$AB$4*(T263/100))</f>
        <v/>
      </c>
      <c r="AB263" s="178" t="str">
        <f>IF(Tabla75[[#This Row],[NIF]]="","",U:U+AA:AA)</f>
        <v/>
      </c>
      <c r="AC263" s="117"/>
      <c r="AD263" s="109" t="str">
        <f>IF(Tabla75[[#This Row],[NIF]]="","",ENTRADA!$P$19)</f>
        <v/>
      </c>
      <c r="AE263" s="109" t="str">
        <f>IF(Tabla75[[#This Row],[NIF]]="","",ENTRADA!$F$11)</f>
        <v/>
      </c>
      <c r="AF263" s="109" t="str">
        <f>IF(Tabla75[[#This Row],[NIF]]="","",ENTRADA!$F$9)</f>
        <v/>
      </c>
      <c r="AG263" s="108" t="str">
        <f>IF(Tabla75[[#This Row],[NIF]]="","",ENTRADA!$P$9)</f>
        <v/>
      </c>
    </row>
    <row r="264" spans="1:33" s="107" customFormat="1" ht="24.95" customHeight="1">
      <c r="A264" s="110"/>
      <c r="B264" s="108" t="str">
        <f>IF($A264="","",VLOOKUP($A264,Tabla7[[#All],[NIF]:[Columna1]],2,FALSE))</f>
        <v/>
      </c>
      <c r="C264" s="108" t="str">
        <f>IF($A264="","",VLOOKUP($A264,Tabla7[[#All],[NIF]:[Columna1]],3,FALSE))</f>
        <v/>
      </c>
      <c r="D264" s="109" t="str">
        <f>IF($A264="","",VLOOKUP($A264,Tabla7[[#All],[NIF]:[Columna1]],5,FALSE))</f>
        <v/>
      </c>
      <c r="E264" s="109" t="str">
        <f>IF($A264="","",VLOOKUP($A264,Tabla7[[#All],[NIF]:[Columna1]],8,FALSE))</f>
        <v/>
      </c>
      <c r="F264" s="109" t="str">
        <f>IF($A264="","",VLOOKUP($A264,Tabla7[[#All],[NIF]:[Columna1]],6,FALSE))</f>
        <v/>
      </c>
      <c r="G264" s="108" t="str">
        <f>IF($A264="","",VLOOKUP($A264,Tabla7[[#All],[NIF]:[Columna1]],7,FALSE))</f>
        <v/>
      </c>
      <c r="H264" s="109" t="str">
        <f>IF(Tabla75[[#This Row],[CAUSA VARIACIÓN]]="","","SI")</f>
        <v/>
      </c>
      <c r="I264" s="110"/>
      <c r="J264" s="120"/>
      <c r="K264" s="120"/>
      <c r="L264" s="115"/>
      <c r="M264" s="115"/>
      <c r="N264" s="115"/>
      <c r="O264" s="115"/>
      <c r="P264" s="157" t="str">
        <f t="shared" si="10"/>
        <v/>
      </c>
      <c r="Q2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4" s="124"/>
      <c r="S264" s="125"/>
      <c r="T264" s="109" t="str">
        <f t="shared" si="11"/>
        <v/>
      </c>
      <c r="U264" s="176" t="str">
        <f>IF(Tabla75[[#This Row],[NIF]]="","",(Q264*(IF(S264&gt;1,0,S264*0.1))*('NO TOCAR'!$AB$4)*(T264/10)))</f>
        <v/>
      </c>
      <c r="V264" s="114"/>
      <c r="W264" s="114"/>
      <c r="X264" s="126"/>
      <c r="Y264" s="114"/>
      <c r="Z264" s="114"/>
      <c r="AA264" s="176" t="str">
        <f>IF(A264="","",SUM(IF(Y264&gt;1,1,Y264),IF(W264&gt;12,12,W264)*0.6)*(IF(S264&gt;1,0,S264))*'NO TOCAR'!$AB$4*(T264/100))</f>
        <v/>
      </c>
      <c r="AB264" s="178" t="str">
        <f>IF(Tabla75[[#This Row],[NIF]]="","",U:U+AA:AA)</f>
        <v/>
      </c>
      <c r="AC264" s="117"/>
      <c r="AD264" s="109" t="str">
        <f>IF(Tabla75[[#This Row],[NIF]]="","",ENTRADA!$P$19)</f>
        <v/>
      </c>
      <c r="AE264" s="109" t="str">
        <f>IF(Tabla75[[#This Row],[NIF]]="","",ENTRADA!$F$11)</f>
        <v/>
      </c>
      <c r="AF264" s="109" t="str">
        <f>IF(Tabla75[[#This Row],[NIF]]="","",ENTRADA!$F$9)</f>
        <v/>
      </c>
      <c r="AG264" s="108" t="str">
        <f>IF(Tabla75[[#This Row],[NIF]]="","",ENTRADA!$P$9)</f>
        <v/>
      </c>
    </row>
    <row r="265" spans="1:33" s="107" customFormat="1" ht="24.95" customHeight="1">
      <c r="A265" s="110"/>
      <c r="B265" s="108" t="str">
        <f>IF($A265="","",VLOOKUP($A265,Tabla7[[#All],[NIF]:[Columna1]],2,FALSE))</f>
        <v/>
      </c>
      <c r="C265" s="108" t="str">
        <f>IF($A265="","",VLOOKUP($A265,Tabla7[[#All],[NIF]:[Columna1]],3,FALSE))</f>
        <v/>
      </c>
      <c r="D265" s="109" t="str">
        <f>IF($A265="","",VLOOKUP($A265,Tabla7[[#All],[NIF]:[Columna1]],5,FALSE))</f>
        <v/>
      </c>
      <c r="E265" s="109" t="str">
        <f>IF($A265="","",VLOOKUP($A265,Tabla7[[#All],[NIF]:[Columna1]],8,FALSE))</f>
        <v/>
      </c>
      <c r="F265" s="109" t="str">
        <f>IF($A265="","",VLOOKUP($A265,Tabla7[[#All],[NIF]:[Columna1]],6,FALSE))</f>
        <v/>
      </c>
      <c r="G265" s="108" t="str">
        <f>IF($A265="","",VLOOKUP($A265,Tabla7[[#All],[NIF]:[Columna1]],7,FALSE))</f>
        <v/>
      </c>
      <c r="H265" s="109" t="str">
        <f>IF(Tabla75[[#This Row],[CAUSA VARIACIÓN]]="","","SI")</f>
        <v/>
      </c>
      <c r="I265" s="110"/>
      <c r="J265" s="120"/>
      <c r="K265" s="120"/>
      <c r="L265" s="115"/>
      <c r="M265" s="115"/>
      <c r="N265" s="115"/>
      <c r="O265" s="115"/>
      <c r="P265" s="157" t="str">
        <f t="shared" si="10"/>
        <v/>
      </c>
      <c r="Q2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5" s="124"/>
      <c r="S265" s="125"/>
      <c r="T265" s="109" t="str">
        <f t="shared" si="11"/>
        <v/>
      </c>
      <c r="U265" s="176" t="str">
        <f>IF(Tabla75[[#This Row],[NIF]]="","",(Q265*(IF(S265&gt;1,0,S265*0.1))*('NO TOCAR'!$AB$4)*(T265/10)))</f>
        <v/>
      </c>
      <c r="V265" s="114"/>
      <c r="W265" s="114"/>
      <c r="X265" s="126"/>
      <c r="Y265" s="114"/>
      <c r="Z265" s="114"/>
      <c r="AA265" s="176" t="str">
        <f>IF(A265="","",SUM(IF(Y265&gt;1,1,Y265),IF(W265&gt;12,12,W265)*0.6)*(IF(S265&gt;1,0,S265))*'NO TOCAR'!$AB$4*(T265/100))</f>
        <v/>
      </c>
      <c r="AB265" s="178" t="str">
        <f>IF(Tabla75[[#This Row],[NIF]]="","",U:U+AA:AA)</f>
        <v/>
      </c>
      <c r="AC265" s="117"/>
      <c r="AD265" s="109" t="str">
        <f>IF(Tabla75[[#This Row],[NIF]]="","",ENTRADA!$P$19)</f>
        <v/>
      </c>
      <c r="AE265" s="109" t="str">
        <f>IF(Tabla75[[#This Row],[NIF]]="","",ENTRADA!$F$11)</f>
        <v/>
      </c>
      <c r="AF265" s="109" t="str">
        <f>IF(Tabla75[[#This Row],[NIF]]="","",ENTRADA!$F$9)</f>
        <v/>
      </c>
      <c r="AG265" s="108" t="str">
        <f>IF(Tabla75[[#This Row],[NIF]]="","",ENTRADA!$P$9)</f>
        <v/>
      </c>
    </row>
    <row r="266" spans="1:33" s="107" customFormat="1" ht="24.95" customHeight="1">
      <c r="A266" s="110"/>
      <c r="B266" s="108" t="str">
        <f>IF($A266="","",VLOOKUP($A266,Tabla7[[#All],[NIF]:[Columna1]],2,FALSE))</f>
        <v/>
      </c>
      <c r="C266" s="108" t="str">
        <f>IF($A266="","",VLOOKUP($A266,Tabla7[[#All],[NIF]:[Columna1]],3,FALSE))</f>
        <v/>
      </c>
      <c r="D266" s="109" t="str">
        <f>IF($A266="","",VLOOKUP($A266,Tabla7[[#All],[NIF]:[Columna1]],5,FALSE))</f>
        <v/>
      </c>
      <c r="E266" s="109" t="str">
        <f>IF($A266="","",VLOOKUP($A266,Tabla7[[#All],[NIF]:[Columna1]],8,FALSE))</f>
        <v/>
      </c>
      <c r="F266" s="109" t="str">
        <f>IF($A266="","",VLOOKUP($A266,Tabla7[[#All],[NIF]:[Columna1]],6,FALSE))</f>
        <v/>
      </c>
      <c r="G266" s="108" t="str">
        <f>IF($A266="","",VLOOKUP($A266,Tabla7[[#All],[NIF]:[Columna1]],7,FALSE))</f>
        <v/>
      </c>
      <c r="H266" s="109" t="str">
        <f>IF(Tabla75[[#This Row],[CAUSA VARIACIÓN]]="","","SI")</f>
        <v/>
      </c>
      <c r="I266" s="110"/>
      <c r="J266" s="120"/>
      <c r="K266" s="120"/>
      <c r="L266" s="115"/>
      <c r="M266" s="160"/>
      <c r="N266" s="115"/>
      <c r="O266" s="115"/>
      <c r="P266" s="157" t="str">
        <f t="shared" si="10"/>
        <v/>
      </c>
      <c r="Q2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6" s="124"/>
      <c r="S266" s="125"/>
      <c r="T266" s="109" t="str">
        <f t="shared" si="11"/>
        <v/>
      </c>
      <c r="U266" s="176" t="str">
        <f>IF(Tabla75[[#This Row],[NIF]]="","",(Q266*(IF(S266&gt;1,0,S266*0.1))*('NO TOCAR'!$AB$4)*(T266/10)))</f>
        <v/>
      </c>
      <c r="V266" s="114"/>
      <c r="W266" s="114"/>
      <c r="X266" s="126"/>
      <c r="Y266" s="114"/>
      <c r="Z266" s="114"/>
      <c r="AA266" s="176" t="str">
        <f>IF(A266="","",SUM(IF(Y266&gt;1,1,Y266),IF(W266&gt;12,12,W266)*0.6)*(IF(S266&gt;1,0,S266))*'NO TOCAR'!$AB$4*(T266/100))</f>
        <v/>
      </c>
      <c r="AB266" s="178" t="str">
        <f>IF(Tabla75[[#This Row],[NIF]]="","",U:U+AA:AA)</f>
        <v/>
      </c>
      <c r="AC266" s="117"/>
      <c r="AD266" s="109" t="str">
        <f>IF(Tabla75[[#This Row],[NIF]]="","",ENTRADA!$P$19)</f>
        <v/>
      </c>
      <c r="AE266" s="109" t="str">
        <f>IF(Tabla75[[#This Row],[NIF]]="","",ENTRADA!$F$11)</f>
        <v/>
      </c>
      <c r="AF266" s="109" t="str">
        <f>IF(Tabla75[[#This Row],[NIF]]="","",ENTRADA!$F$9)</f>
        <v/>
      </c>
      <c r="AG266" s="108" t="str">
        <f>IF(Tabla75[[#This Row],[NIF]]="","",ENTRADA!$P$9)</f>
        <v/>
      </c>
    </row>
    <row r="267" spans="1:33" s="107" customFormat="1" ht="24.95" customHeight="1">
      <c r="A267" s="110"/>
      <c r="B267" s="108" t="str">
        <f>IF($A267="","",VLOOKUP($A267,Tabla7[[#All],[NIF]:[Columna1]],2,FALSE))</f>
        <v/>
      </c>
      <c r="C267" s="108" t="str">
        <f>IF($A267="","",VLOOKUP($A267,Tabla7[[#All],[NIF]:[Columna1]],3,FALSE))</f>
        <v/>
      </c>
      <c r="D267" s="109" t="str">
        <f>IF($A267="","",VLOOKUP($A267,Tabla7[[#All],[NIF]:[Columna1]],5,FALSE))</f>
        <v/>
      </c>
      <c r="E267" s="109" t="str">
        <f>IF($A267="","",VLOOKUP($A267,Tabla7[[#All],[NIF]:[Columna1]],8,FALSE))</f>
        <v/>
      </c>
      <c r="F267" s="109" t="str">
        <f>IF($A267="","",VLOOKUP($A267,Tabla7[[#All],[NIF]:[Columna1]],6,FALSE))</f>
        <v/>
      </c>
      <c r="G267" s="108" t="str">
        <f>IF($A267="","",VLOOKUP($A267,Tabla7[[#All],[NIF]:[Columna1]],7,FALSE))</f>
        <v/>
      </c>
      <c r="H267" s="109" t="str">
        <f>IF(Tabla75[[#This Row],[CAUSA VARIACIÓN]]="","","SI")</f>
        <v/>
      </c>
      <c r="I267" s="110"/>
      <c r="J267" s="120"/>
      <c r="K267" s="120"/>
      <c r="L267" s="115"/>
      <c r="M267" s="115"/>
      <c r="N267" s="115"/>
      <c r="O267" s="115"/>
      <c r="P267" s="157" t="str">
        <f t="shared" si="10"/>
        <v/>
      </c>
      <c r="Q2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7" s="124"/>
      <c r="S267" s="125"/>
      <c r="T267" s="109" t="str">
        <f t="shared" si="11"/>
        <v/>
      </c>
      <c r="U267" s="176" t="str">
        <f>IF(Tabla75[[#This Row],[NIF]]="","",(Q267*(IF(S267&gt;1,0,S267*0.1))*('NO TOCAR'!$AB$4)*(T267/10)))</f>
        <v/>
      </c>
      <c r="V267" s="114"/>
      <c r="W267" s="114"/>
      <c r="X267" s="126"/>
      <c r="Y267" s="114"/>
      <c r="Z267" s="114"/>
      <c r="AA267" s="176" t="str">
        <f>IF(A267="","",SUM(IF(Y267&gt;1,1,Y267),IF(W267&gt;12,12,W267)*0.6)*(IF(S267&gt;1,0,S267))*'NO TOCAR'!$AB$4*(T267/100))</f>
        <v/>
      </c>
      <c r="AB267" s="178" t="str">
        <f>IF(Tabla75[[#This Row],[NIF]]="","",U:U+AA:AA)</f>
        <v/>
      </c>
      <c r="AC267" s="117"/>
      <c r="AD267" s="109" t="str">
        <f>IF(Tabla75[[#This Row],[NIF]]="","",ENTRADA!$P$19)</f>
        <v/>
      </c>
      <c r="AE267" s="109" t="str">
        <f>IF(Tabla75[[#This Row],[NIF]]="","",ENTRADA!$F$11)</f>
        <v/>
      </c>
      <c r="AF267" s="109" t="str">
        <f>IF(Tabla75[[#This Row],[NIF]]="","",ENTRADA!$F$9)</f>
        <v/>
      </c>
      <c r="AG267" s="108" t="str">
        <f>IF(Tabla75[[#This Row],[NIF]]="","",ENTRADA!$P$9)</f>
        <v/>
      </c>
    </row>
    <row r="268" spans="1:33" s="107" customFormat="1" ht="24.95" customHeight="1">
      <c r="A268" s="110"/>
      <c r="B268" s="108" t="str">
        <f>IF($A268="","",VLOOKUP($A268,Tabla7[[#All],[NIF]:[Columna1]],2,FALSE))</f>
        <v/>
      </c>
      <c r="C268" s="108" t="str">
        <f>IF($A268="","",VLOOKUP($A268,Tabla7[[#All],[NIF]:[Columna1]],3,FALSE))</f>
        <v/>
      </c>
      <c r="D268" s="109" t="str">
        <f>IF($A268="","",VLOOKUP($A268,Tabla7[[#All],[NIF]:[Columna1]],5,FALSE))</f>
        <v/>
      </c>
      <c r="E268" s="109" t="str">
        <f>IF($A268="","",VLOOKUP($A268,Tabla7[[#All],[NIF]:[Columna1]],8,FALSE))</f>
        <v/>
      </c>
      <c r="F268" s="109" t="str">
        <f>IF($A268="","",VLOOKUP($A268,Tabla7[[#All],[NIF]:[Columna1]],6,FALSE))</f>
        <v/>
      </c>
      <c r="G268" s="108" t="str">
        <f>IF($A268="","",VLOOKUP($A268,Tabla7[[#All],[NIF]:[Columna1]],7,FALSE))</f>
        <v/>
      </c>
      <c r="H268" s="109" t="str">
        <f>IF(Tabla75[[#This Row],[CAUSA VARIACIÓN]]="","","SI")</f>
        <v/>
      </c>
      <c r="I268" s="110"/>
      <c r="J268" s="120"/>
      <c r="K268" s="120"/>
      <c r="L268" s="115"/>
      <c r="M268" s="115"/>
      <c r="N268" s="115"/>
      <c r="O268" s="115"/>
      <c r="P268" s="157" t="str">
        <f t="shared" si="10"/>
        <v/>
      </c>
      <c r="Q2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8" s="124"/>
      <c r="S268" s="125"/>
      <c r="T268" s="109" t="str">
        <f t="shared" si="11"/>
        <v/>
      </c>
      <c r="U268" s="176" t="str">
        <f>IF(Tabla75[[#This Row],[NIF]]="","",(Q268*(IF(S268&gt;1,0,S268*0.1))*('NO TOCAR'!$AB$4)*(T268/10)))</f>
        <v/>
      </c>
      <c r="V268" s="114"/>
      <c r="W268" s="114"/>
      <c r="X268" s="126"/>
      <c r="Y268" s="114"/>
      <c r="Z268" s="114"/>
      <c r="AA268" s="176" t="str">
        <f>IF(A268="","",SUM(IF(Y268&gt;1,1,Y268),IF(W268&gt;12,12,W268)*0.6)*(IF(S268&gt;1,0,S268))*'NO TOCAR'!$AB$4*(T268/100))</f>
        <v/>
      </c>
      <c r="AB268" s="178" t="str">
        <f>IF(Tabla75[[#This Row],[NIF]]="","",U:U+AA:AA)</f>
        <v/>
      </c>
      <c r="AC268" s="117"/>
      <c r="AD268" s="109" t="str">
        <f>IF(Tabla75[[#This Row],[NIF]]="","",ENTRADA!$P$19)</f>
        <v/>
      </c>
      <c r="AE268" s="109" t="str">
        <f>IF(Tabla75[[#This Row],[NIF]]="","",ENTRADA!$F$11)</f>
        <v/>
      </c>
      <c r="AF268" s="109" t="str">
        <f>IF(Tabla75[[#This Row],[NIF]]="","",ENTRADA!$F$9)</f>
        <v/>
      </c>
      <c r="AG268" s="108" t="str">
        <f>IF(Tabla75[[#This Row],[NIF]]="","",ENTRADA!$P$9)</f>
        <v/>
      </c>
    </row>
    <row r="269" spans="1:33" s="107" customFormat="1" ht="24.95" customHeight="1">
      <c r="A269" s="110"/>
      <c r="B269" s="108" t="str">
        <f>IF($A269="","",VLOOKUP($A269,Tabla7[[#All],[NIF]:[Columna1]],2,FALSE))</f>
        <v/>
      </c>
      <c r="C269" s="108" t="str">
        <f>IF($A269="","",VLOOKUP($A269,Tabla7[[#All],[NIF]:[Columna1]],3,FALSE))</f>
        <v/>
      </c>
      <c r="D269" s="109" t="str">
        <f>IF($A269="","",VLOOKUP($A269,Tabla7[[#All],[NIF]:[Columna1]],5,FALSE))</f>
        <v/>
      </c>
      <c r="E269" s="109" t="str">
        <f>IF($A269="","",VLOOKUP($A269,Tabla7[[#All],[NIF]:[Columna1]],8,FALSE))</f>
        <v/>
      </c>
      <c r="F269" s="109" t="str">
        <f>IF($A269="","",VLOOKUP($A269,Tabla7[[#All],[NIF]:[Columna1]],6,FALSE))</f>
        <v/>
      </c>
      <c r="G269" s="108" t="str">
        <f>IF($A269="","",VLOOKUP($A269,Tabla7[[#All],[NIF]:[Columna1]],7,FALSE))</f>
        <v/>
      </c>
      <c r="H269" s="109" t="str">
        <f>IF(Tabla75[[#This Row],[CAUSA VARIACIÓN]]="","","SI")</f>
        <v/>
      </c>
      <c r="I269" s="110"/>
      <c r="J269" s="120"/>
      <c r="K269" s="120"/>
      <c r="L269" s="115"/>
      <c r="M269" s="115"/>
      <c r="N269" s="115"/>
      <c r="O269" s="115"/>
      <c r="P269" s="157" t="str">
        <f t="shared" si="10"/>
        <v/>
      </c>
      <c r="Q2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69" s="124"/>
      <c r="S269" s="125"/>
      <c r="T269" s="109" t="str">
        <f t="shared" si="11"/>
        <v/>
      </c>
      <c r="U269" s="176" t="str">
        <f>IF(Tabla75[[#This Row],[NIF]]="","",(Q269*(IF(S269&gt;1,0,S269*0.1))*('NO TOCAR'!$AB$4)*(T269/10)))</f>
        <v/>
      </c>
      <c r="V269" s="114"/>
      <c r="W269" s="114"/>
      <c r="X269" s="126"/>
      <c r="Y269" s="114"/>
      <c r="Z269" s="114"/>
      <c r="AA269" s="176" t="str">
        <f>IF(A269="","",SUM(IF(Y269&gt;1,1,Y269),IF(W269&gt;12,12,W269)*0.6)*(IF(S269&gt;1,0,S269))*'NO TOCAR'!$AB$4*(T269/100))</f>
        <v/>
      </c>
      <c r="AB269" s="178" t="str">
        <f>IF(Tabla75[[#This Row],[NIF]]="","",U:U+AA:AA)</f>
        <v/>
      </c>
      <c r="AC269" s="117"/>
      <c r="AD269" s="109" t="str">
        <f>IF(Tabla75[[#This Row],[NIF]]="","",ENTRADA!$P$19)</f>
        <v/>
      </c>
      <c r="AE269" s="109" t="str">
        <f>IF(Tabla75[[#This Row],[NIF]]="","",ENTRADA!$F$11)</f>
        <v/>
      </c>
      <c r="AF269" s="109" t="str">
        <f>IF(Tabla75[[#This Row],[NIF]]="","",ENTRADA!$F$9)</f>
        <v/>
      </c>
      <c r="AG269" s="108" t="str">
        <f>IF(Tabla75[[#This Row],[NIF]]="","",ENTRADA!$P$9)</f>
        <v/>
      </c>
    </row>
    <row r="270" spans="1:33" s="107" customFormat="1" ht="24.95" customHeight="1">
      <c r="A270" s="110"/>
      <c r="B270" s="108" t="str">
        <f>IF($A270="","",VLOOKUP($A270,Tabla7[[#All],[NIF]:[Columna1]],2,FALSE))</f>
        <v/>
      </c>
      <c r="C270" s="108" t="str">
        <f>IF($A270="","",VLOOKUP($A270,Tabla7[[#All],[NIF]:[Columna1]],3,FALSE))</f>
        <v/>
      </c>
      <c r="D270" s="109" t="str">
        <f>IF($A270="","",VLOOKUP($A270,Tabla7[[#All],[NIF]:[Columna1]],5,FALSE))</f>
        <v/>
      </c>
      <c r="E270" s="109" t="str">
        <f>IF($A270="","",VLOOKUP($A270,Tabla7[[#All],[NIF]:[Columna1]],8,FALSE))</f>
        <v/>
      </c>
      <c r="F270" s="109" t="str">
        <f>IF($A270="","",VLOOKUP($A270,Tabla7[[#All],[NIF]:[Columna1]],6,FALSE))</f>
        <v/>
      </c>
      <c r="G270" s="108" t="str">
        <f>IF($A270="","",VLOOKUP($A270,Tabla7[[#All],[NIF]:[Columna1]],7,FALSE))</f>
        <v/>
      </c>
      <c r="H270" s="109" t="str">
        <f>IF(Tabla75[[#This Row],[CAUSA VARIACIÓN]]="","","SI")</f>
        <v/>
      </c>
      <c r="I270" s="110"/>
      <c r="J270" s="120"/>
      <c r="K270" s="120"/>
      <c r="L270" s="115"/>
      <c r="M270" s="160"/>
      <c r="N270" s="115"/>
      <c r="O270" s="115"/>
      <c r="P270" s="157" t="str">
        <f t="shared" si="10"/>
        <v/>
      </c>
      <c r="Q2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0" s="124"/>
      <c r="S270" s="125"/>
      <c r="T270" s="109" t="str">
        <f t="shared" si="11"/>
        <v/>
      </c>
      <c r="U270" s="176" t="str">
        <f>IF(Tabla75[[#This Row],[NIF]]="","",(Q270*(IF(S270&gt;1,0,S270*0.1))*('NO TOCAR'!$AB$4)*(T270/10)))</f>
        <v/>
      </c>
      <c r="V270" s="114"/>
      <c r="W270" s="114"/>
      <c r="X270" s="126"/>
      <c r="Y270" s="114"/>
      <c r="Z270" s="114"/>
      <c r="AA270" s="176" t="str">
        <f>IF(A270="","",SUM(IF(Y270&gt;1,1,Y270),IF(W270&gt;12,12,W270)*0.6)*(IF(S270&gt;1,0,S270))*'NO TOCAR'!$AB$4*(T270/100))</f>
        <v/>
      </c>
      <c r="AB270" s="178" t="str">
        <f>IF(Tabla75[[#This Row],[NIF]]="","",U:U+AA:AA)</f>
        <v/>
      </c>
      <c r="AC270" s="117"/>
      <c r="AD270" s="109" t="str">
        <f>IF(Tabla75[[#This Row],[NIF]]="","",ENTRADA!$P$19)</f>
        <v/>
      </c>
      <c r="AE270" s="109" t="str">
        <f>IF(Tabla75[[#This Row],[NIF]]="","",ENTRADA!$F$11)</f>
        <v/>
      </c>
      <c r="AF270" s="109" t="str">
        <f>IF(Tabla75[[#This Row],[NIF]]="","",ENTRADA!$F$9)</f>
        <v/>
      </c>
      <c r="AG270" s="108" t="str">
        <f>IF(Tabla75[[#This Row],[NIF]]="","",ENTRADA!$P$9)</f>
        <v/>
      </c>
    </row>
    <row r="271" spans="1:33" s="107" customFormat="1" ht="24.95" customHeight="1">
      <c r="A271" s="110"/>
      <c r="B271" s="108" t="str">
        <f>IF($A271="","",VLOOKUP($A271,Tabla7[[#All],[NIF]:[Columna1]],2,FALSE))</f>
        <v/>
      </c>
      <c r="C271" s="108" t="str">
        <f>IF($A271="","",VLOOKUP($A271,Tabla7[[#All],[NIF]:[Columna1]],3,FALSE))</f>
        <v/>
      </c>
      <c r="D271" s="109" t="str">
        <f>IF($A271="","",VLOOKUP($A271,Tabla7[[#All],[NIF]:[Columna1]],5,FALSE))</f>
        <v/>
      </c>
      <c r="E271" s="109" t="str">
        <f>IF($A271="","",VLOOKUP($A271,Tabla7[[#All],[NIF]:[Columna1]],8,FALSE))</f>
        <v/>
      </c>
      <c r="F271" s="109" t="str">
        <f>IF($A271="","",VLOOKUP($A271,Tabla7[[#All],[NIF]:[Columna1]],6,FALSE))</f>
        <v/>
      </c>
      <c r="G271" s="108" t="str">
        <f>IF($A271="","",VLOOKUP($A271,Tabla7[[#All],[NIF]:[Columna1]],7,FALSE))</f>
        <v/>
      </c>
      <c r="H271" s="109" t="str">
        <f>IF(Tabla75[[#This Row],[CAUSA VARIACIÓN]]="","","SI")</f>
        <v/>
      </c>
      <c r="I271" s="110"/>
      <c r="J271" s="120"/>
      <c r="K271" s="120"/>
      <c r="L271" s="115"/>
      <c r="M271" s="115"/>
      <c r="N271" s="115"/>
      <c r="O271" s="115"/>
      <c r="P271" s="157" t="str">
        <f t="shared" si="10"/>
        <v/>
      </c>
      <c r="Q2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1" s="124"/>
      <c r="S271" s="125"/>
      <c r="T271" s="109" t="str">
        <f t="shared" si="11"/>
        <v/>
      </c>
      <c r="U271" s="176" t="str">
        <f>IF(Tabla75[[#This Row],[NIF]]="","",(Q271*(IF(S271&gt;1,0,S271*0.1))*('NO TOCAR'!$AB$4)*(T271/10)))</f>
        <v/>
      </c>
      <c r="V271" s="114"/>
      <c r="W271" s="114"/>
      <c r="X271" s="126"/>
      <c r="Y271" s="114"/>
      <c r="Z271" s="114"/>
      <c r="AA271" s="176" t="str">
        <f>IF(A271="","",SUM(IF(Y271&gt;1,1,Y271),IF(W271&gt;12,12,W271)*0.6)*(IF(S271&gt;1,0,S271))*'NO TOCAR'!$AB$4*(T271/100))</f>
        <v/>
      </c>
      <c r="AB271" s="178" t="str">
        <f>IF(Tabla75[[#This Row],[NIF]]="","",U:U+AA:AA)</f>
        <v/>
      </c>
      <c r="AC271" s="117"/>
      <c r="AD271" s="109" t="str">
        <f>IF(Tabla75[[#This Row],[NIF]]="","",ENTRADA!$P$19)</f>
        <v/>
      </c>
      <c r="AE271" s="109" t="str">
        <f>IF(Tabla75[[#This Row],[NIF]]="","",ENTRADA!$F$11)</f>
        <v/>
      </c>
      <c r="AF271" s="109" t="str">
        <f>IF(Tabla75[[#This Row],[NIF]]="","",ENTRADA!$F$9)</f>
        <v/>
      </c>
      <c r="AG271" s="108" t="str">
        <f>IF(Tabla75[[#This Row],[NIF]]="","",ENTRADA!$P$9)</f>
        <v/>
      </c>
    </row>
    <row r="272" spans="1:33" s="107" customFormat="1" ht="24.95" customHeight="1">
      <c r="A272" s="110"/>
      <c r="B272" s="108" t="str">
        <f>IF($A272="","",VLOOKUP($A272,Tabla7[[#All],[NIF]:[Columna1]],2,FALSE))</f>
        <v/>
      </c>
      <c r="C272" s="108" t="str">
        <f>IF($A272="","",VLOOKUP($A272,Tabla7[[#All],[NIF]:[Columna1]],3,FALSE))</f>
        <v/>
      </c>
      <c r="D272" s="109" t="str">
        <f>IF($A272="","",VLOOKUP($A272,Tabla7[[#All],[NIF]:[Columna1]],5,FALSE))</f>
        <v/>
      </c>
      <c r="E272" s="109" t="str">
        <f>IF($A272="","",VLOOKUP($A272,Tabla7[[#All],[NIF]:[Columna1]],8,FALSE))</f>
        <v/>
      </c>
      <c r="F272" s="109" t="str">
        <f>IF($A272="","",VLOOKUP($A272,Tabla7[[#All],[NIF]:[Columna1]],6,FALSE))</f>
        <v/>
      </c>
      <c r="G272" s="108" t="str">
        <f>IF($A272="","",VLOOKUP($A272,Tabla7[[#All],[NIF]:[Columna1]],7,FALSE))</f>
        <v/>
      </c>
      <c r="H272" s="109" t="str">
        <f>IF(Tabla75[[#This Row],[CAUSA VARIACIÓN]]="","","SI")</f>
        <v/>
      </c>
      <c r="I272" s="110"/>
      <c r="J272" s="120"/>
      <c r="K272" s="120"/>
      <c r="L272" s="115"/>
      <c r="M272" s="115"/>
      <c r="N272" s="115"/>
      <c r="O272" s="115"/>
      <c r="P272" s="157" t="str">
        <f t="shared" si="10"/>
        <v/>
      </c>
      <c r="Q2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2" s="124"/>
      <c r="S272" s="125"/>
      <c r="T272" s="109" t="str">
        <f t="shared" si="11"/>
        <v/>
      </c>
      <c r="U272" s="176" t="str">
        <f>IF(Tabla75[[#This Row],[NIF]]="","",(Q272*(IF(S272&gt;1,0,S272*0.1))*('NO TOCAR'!$AB$4)*(T272/10)))</f>
        <v/>
      </c>
      <c r="V272" s="114"/>
      <c r="W272" s="114"/>
      <c r="X272" s="126"/>
      <c r="Y272" s="114"/>
      <c r="Z272" s="114"/>
      <c r="AA272" s="176" t="str">
        <f>IF(A272="","",SUM(IF(Y272&gt;1,1,Y272),IF(W272&gt;12,12,W272)*0.6)*(IF(S272&gt;1,0,S272))*'NO TOCAR'!$AB$4*(T272/100))</f>
        <v/>
      </c>
      <c r="AB272" s="178" t="str">
        <f>IF(Tabla75[[#This Row],[NIF]]="","",U:U+AA:AA)</f>
        <v/>
      </c>
      <c r="AC272" s="117"/>
      <c r="AD272" s="109" t="str">
        <f>IF(Tabla75[[#This Row],[NIF]]="","",ENTRADA!$P$19)</f>
        <v/>
      </c>
      <c r="AE272" s="109" t="str">
        <f>IF(Tabla75[[#This Row],[NIF]]="","",ENTRADA!$F$11)</f>
        <v/>
      </c>
      <c r="AF272" s="109" t="str">
        <f>IF(Tabla75[[#This Row],[NIF]]="","",ENTRADA!$F$9)</f>
        <v/>
      </c>
      <c r="AG272" s="108" t="str">
        <f>IF(Tabla75[[#This Row],[NIF]]="","",ENTRADA!$P$9)</f>
        <v/>
      </c>
    </row>
    <row r="273" spans="1:33" s="107" customFormat="1" ht="24.95" customHeight="1">
      <c r="A273" s="110"/>
      <c r="B273" s="108" t="str">
        <f>IF($A273="","",VLOOKUP($A273,Tabla7[[#All],[NIF]:[Columna1]],2,FALSE))</f>
        <v/>
      </c>
      <c r="C273" s="108" t="str">
        <f>IF($A273="","",VLOOKUP($A273,Tabla7[[#All],[NIF]:[Columna1]],3,FALSE))</f>
        <v/>
      </c>
      <c r="D273" s="109" t="str">
        <f>IF($A273="","",VLOOKUP($A273,Tabla7[[#All],[NIF]:[Columna1]],5,FALSE))</f>
        <v/>
      </c>
      <c r="E273" s="109" t="str">
        <f>IF($A273="","",VLOOKUP($A273,Tabla7[[#All],[NIF]:[Columna1]],8,FALSE))</f>
        <v/>
      </c>
      <c r="F273" s="109" t="str">
        <f>IF($A273="","",VLOOKUP($A273,Tabla7[[#All],[NIF]:[Columna1]],6,FALSE))</f>
        <v/>
      </c>
      <c r="G273" s="108" t="str">
        <f>IF($A273="","",VLOOKUP($A273,Tabla7[[#All],[NIF]:[Columna1]],7,FALSE))</f>
        <v/>
      </c>
      <c r="H273" s="109" t="str">
        <f>IF(Tabla75[[#This Row],[CAUSA VARIACIÓN]]="","","SI")</f>
        <v/>
      </c>
      <c r="I273" s="110"/>
      <c r="J273" s="120"/>
      <c r="K273" s="120"/>
      <c r="L273" s="115"/>
      <c r="M273" s="115"/>
      <c r="N273" s="115"/>
      <c r="O273" s="115"/>
      <c r="P273" s="157" t="str">
        <f t="shared" si="10"/>
        <v/>
      </c>
      <c r="Q2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3" s="124"/>
      <c r="S273" s="125"/>
      <c r="T273" s="109" t="str">
        <f t="shared" si="11"/>
        <v/>
      </c>
      <c r="U273" s="176" t="str">
        <f>IF(Tabla75[[#This Row],[NIF]]="","",(Q273*(IF(S273&gt;1,0,S273*0.1))*('NO TOCAR'!$AB$4)*(T273/10)))</f>
        <v/>
      </c>
      <c r="V273" s="114"/>
      <c r="W273" s="114"/>
      <c r="X273" s="126"/>
      <c r="Y273" s="114"/>
      <c r="Z273" s="114"/>
      <c r="AA273" s="176" t="str">
        <f>IF(A273="","",SUM(IF(Y273&gt;1,1,Y273),IF(W273&gt;12,12,W273)*0.6)*(IF(S273&gt;1,0,S273))*'NO TOCAR'!$AB$4*(T273/100))</f>
        <v/>
      </c>
      <c r="AB273" s="178" t="str">
        <f>IF(Tabla75[[#This Row],[NIF]]="","",U:U+AA:AA)</f>
        <v/>
      </c>
      <c r="AC273" s="117"/>
      <c r="AD273" s="109" t="str">
        <f>IF(Tabla75[[#This Row],[NIF]]="","",ENTRADA!$P$19)</f>
        <v/>
      </c>
      <c r="AE273" s="109" t="str">
        <f>IF(Tabla75[[#This Row],[NIF]]="","",ENTRADA!$F$11)</f>
        <v/>
      </c>
      <c r="AF273" s="109" t="str">
        <f>IF(Tabla75[[#This Row],[NIF]]="","",ENTRADA!$F$9)</f>
        <v/>
      </c>
      <c r="AG273" s="108" t="str">
        <f>IF(Tabla75[[#This Row],[NIF]]="","",ENTRADA!$P$9)</f>
        <v/>
      </c>
    </row>
    <row r="274" spans="1:33" s="107" customFormat="1" ht="24.95" customHeight="1">
      <c r="A274" s="110"/>
      <c r="B274" s="108" t="str">
        <f>IF($A274="","",VLOOKUP($A274,Tabla7[[#All],[NIF]:[Columna1]],2,FALSE))</f>
        <v/>
      </c>
      <c r="C274" s="108" t="str">
        <f>IF($A274="","",VLOOKUP($A274,Tabla7[[#All],[NIF]:[Columna1]],3,FALSE))</f>
        <v/>
      </c>
      <c r="D274" s="109" t="str">
        <f>IF($A274="","",VLOOKUP($A274,Tabla7[[#All],[NIF]:[Columna1]],5,FALSE))</f>
        <v/>
      </c>
      <c r="E274" s="109" t="str">
        <f>IF($A274="","",VLOOKUP($A274,Tabla7[[#All],[NIF]:[Columna1]],8,FALSE))</f>
        <v/>
      </c>
      <c r="F274" s="109" t="str">
        <f>IF($A274="","",VLOOKUP($A274,Tabla7[[#All],[NIF]:[Columna1]],6,FALSE))</f>
        <v/>
      </c>
      <c r="G274" s="108" t="str">
        <f>IF($A274="","",VLOOKUP($A274,Tabla7[[#All],[NIF]:[Columna1]],7,FALSE))</f>
        <v/>
      </c>
      <c r="H274" s="109" t="str">
        <f>IF(Tabla75[[#This Row],[CAUSA VARIACIÓN]]="","","SI")</f>
        <v/>
      </c>
      <c r="I274" s="110"/>
      <c r="J274" s="120"/>
      <c r="K274" s="120"/>
      <c r="L274" s="115"/>
      <c r="M274" s="160"/>
      <c r="N274" s="115"/>
      <c r="O274" s="115"/>
      <c r="P274" s="157" t="str">
        <f t="shared" si="10"/>
        <v/>
      </c>
      <c r="Q2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4" s="124"/>
      <c r="S274" s="125"/>
      <c r="T274" s="109" t="str">
        <f t="shared" si="11"/>
        <v/>
      </c>
      <c r="U274" s="176" t="str">
        <f>IF(Tabla75[[#This Row],[NIF]]="","",(Q274*(IF(S274&gt;1,0,S274*0.1))*('NO TOCAR'!$AB$4)*(T274/10)))</f>
        <v/>
      </c>
      <c r="V274" s="114"/>
      <c r="W274" s="114"/>
      <c r="X274" s="126"/>
      <c r="Y274" s="114"/>
      <c r="Z274" s="114"/>
      <c r="AA274" s="176" t="str">
        <f>IF(A274="","",SUM(IF(Y274&gt;1,1,Y274),IF(W274&gt;12,12,W274)*0.6)*(IF(S274&gt;1,0,S274))*'NO TOCAR'!$AB$4*(T274/100))</f>
        <v/>
      </c>
      <c r="AB274" s="178" t="str">
        <f>IF(Tabla75[[#This Row],[NIF]]="","",U:U+AA:AA)</f>
        <v/>
      </c>
      <c r="AC274" s="117"/>
      <c r="AD274" s="109" t="str">
        <f>IF(Tabla75[[#This Row],[NIF]]="","",ENTRADA!$P$19)</f>
        <v/>
      </c>
      <c r="AE274" s="109" t="str">
        <f>IF(Tabla75[[#This Row],[NIF]]="","",ENTRADA!$F$11)</f>
        <v/>
      </c>
      <c r="AF274" s="109" t="str">
        <f>IF(Tabla75[[#This Row],[NIF]]="","",ENTRADA!$F$9)</f>
        <v/>
      </c>
      <c r="AG274" s="108" t="str">
        <f>IF(Tabla75[[#This Row],[NIF]]="","",ENTRADA!$P$9)</f>
        <v/>
      </c>
    </row>
    <row r="275" spans="1:33" s="107" customFormat="1" ht="24.95" customHeight="1">
      <c r="A275" s="110"/>
      <c r="B275" s="108" t="str">
        <f>IF($A275="","",VLOOKUP($A275,Tabla7[[#All],[NIF]:[Columna1]],2,FALSE))</f>
        <v/>
      </c>
      <c r="C275" s="108" t="str">
        <f>IF($A275="","",VLOOKUP($A275,Tabla7[[#All],[NIF]:[Columna1]],3,FALSE))</f>
        <v/>
      </c>
      <c r="D275" s="109" t="str">
        <f>IF($A275="","",VLOOKUP($A275,Tabla7[[#All],[NIF]:[Columna1]],5,FALSE))</f>
        <v/>
      </c>
      <c r="E275" s="109" t="str">
        <f>IF($A275="","",VLOOKUP($A275,Tabla7[[#All],[NIF]:[Columna1]],8,FALSE))</f>
        <v/>
      </c>
      <c r="F275" s="109" t="str">
        <f>IF($A275="","",VLOOKUP($A275,Tabla7[[#All],[NIF]:[Columna1]],6,FALSE))</f>
        <v/>
      </c>
      <c r="G275" s="108" t="str">
        <f>IF($A275="","",VLOOKUP($A275,Tabla7[[#All],[NIF]:[Columna1]],7,FALSE))</f>
        <v/>
      </c>
      <c r="H275" s="109" t="str">
        <f>IF(Tabla75[[#This Row],[CAUSA VARIACIÓN]]="","","SI")</f>
        <v/>
      </c>
      <c r="I275" s="110"/>
      <c r="J275" s="120"/>
      <c r="K275" s="120"/>
      <c r="L275" s="115"/>
      <c r="M275" s="115"/>
      <c r="N275" s="115"/>
      <c r="O275" s="115"/>
      <c r="P275" s="157" t="str">
        <f t="shared" si="10"/>
        <v/>
      </c>
      <c r="Q2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5" s="124"/>
      <c r="S275" s="125"/>
      <c r="T275" s="109" t="str">
        <f t="shared" si="11"/>
        <v/>
      </c>
      <c r="U275" s="176" t="str">
        <f>IF(Tabla75[[#This Row],[NIF]]="","",(Q275*(IF(S275&gt;1,0,S275*0.1))*('NO TOCAR'!$AB$4)*(T275/10)))</f>
        <v/>
      </c>
      <c r="V275" s="114"/>
      <c r="W275" s="114"/>
      <c r="X275" s="126"/>
      <c r="Y275" s="114"/>
      <c r="Z275" s="114"/>
      <c r="AA275" s="176" t="str">
        <f>IF(A275="","",SUM(IF(Y275&gt;1,1,Y275),IF(W275&gt;12,12,W275)*0.6)*(IF(S275&gt;1,0,S275))*'NO TOCAR'!$AB$4*(T275/100))</f>
        <v/>
      </c>
      <c r="AB275" s="178" t="str">
        <f>IF(Tabla75[[#This Row],[NIF]]="","",U:U+AA:AA)</f>
        <v/>
      </c>
      <c r="AC275" s="117"/>
      <c r="AD275" s="109" t="str">
        <f>IF(Tabla75[[#This Row],[NIF]]="","",ENTRADA!$P$19)</f>
        <v/>
      </c>
      <c r="AE275" s="109" t="str">
        <f>IF(Tabla75[[#This Row],[NIF]]="","",ENTRADA!$F$11)</f>
        <v/>
      </c>
      <c r="AF275" s="109" t="str">
        <f>IF(Tabla75[[#This Row],[NIF]]="","",ENTRADA!$F$9)</f>
        <v/>
      </c>
      <c r="AG275" s="108" t="str">
        <f>IF(Tabla75[[#This Row],[NIF]]="","",ENTRADA!$P$9)</f>
        <v/>
      </c>
    </row>
    <row r="276" spans="1:33" s="107" customFormat="1" ht="24.95" customHeight="1">
      <c r="A276" s="110"/>
      <c r="B276" s="108" t="str">
        <f>IF($A276="","",VLOOKUP($A276,Tabla7[[#All],[NIF]:[Columna1]],2,FALSE))</f>
        <v/>
      </c>
      <c r="C276" s="108" t="str">
        <f>IF($A276="","",VLOOKUP($A276,Tabla7[[#All],[NIF]:[Columna1]],3,FALSE))</f>
        <v/>
      </c>
      <c r="D276" s="109" t="str">
        <f>IF($A276="","",VLOOKUP($A276,Tabla7[[#All],[NIF]:[Columna1]],5,FALSE))</f>
        <v/>
      </c>
      <c r="E276" s="109" t="str">
        <f>IF($A276="","",VLOOKUP($A276,Tabla7[[#All],[NIF]:[Columna1]],8,FALSE))</f>
        <v/>
      </c>
      <c r="F276" s="109" t="str">
        <f>IF($A276="","",VLOOKUP($A276,Tabla7[[#All],[NIF]:[Columna1]],6,FALSE))</f>
        <v/>
      </c>
      <c r="G276" s="108" t="str">
        <f>IF($A276="","",VLOOKUP($A276,Tabla7[[#All],[NIF]:[Columna1]],7,FALSE))</f>
        <v/>
      </c>
      <c r="H276" s="109" t="str">
        <f>IF(Tabla75[[#This Row],[CAUSA VARIACIÓN]]="","","SI")</f>
        <v/>
      </c>
      <c r="I276" s="110"/>
      <c r="J276" s="120"/>
      <c r="K276" s="120"/>
      <c r="L276" s="115"/>
      <c r="M276" s="115"/>
      <c r="N276" s="115"/>
      <c r="O276" s="115"/>
      <c r="P276" s="157" t="str">
        <f t="shared" si="10"/>
        <v/>
      </c>
      <c r="Q2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6" s="124"/>
      <c r="S276" s="125"/>
      <c r="T276" s="109" t="str">
        <f t="shared" si="11"/>
        <v/>
      </c>
      <c r="U276" s="176" t="str">
        <f>IF(Tabla75[[#This Row],[NIF]]="","",(Q276*(IF(S276&gt;1,0,S276*0.1))*('NO TOCAR'!$AB$4)*(T276/10)))</f>
        <v/>
      </c>
      <c r="V276" s="114"/>
      <c r="W276" s="114"/>
      <c r="X276" s="126"/>
      <c r="Y276" s="114"/>
      <c r="Z276" s="114"/>
      <c r="AA276" s="176" t="str">
        <f>IF(A276="","",SUM(IF(Y276&gt;1,1,Y276),IF(W276&gt;12,12,W276)*0.6)*(IF(S276&gt;1,0,S276))*'NO TOCAR'!$AB$4*(T276/100))</f>
        <v/>
      </c>
      <c r="AB276" s="178" t="str">
        <f>IF(Tabla75[[#This Row],[NIF]]="","",U:U+AA:AA)</f>
        <v/>
      </c>
      <c r="AC276" s="117"/>
      <c r="AD276" s="109" t="str">
        <f>IF(Tabla75[[#This Row],[NIF]]="","",ENTRADA!$P$19)</f>
        <v/>
      </c>
      <c r="AE276" s="109" t="str">
        <f>IF(Tabla75[[#This Row],[NIF]]="","",ENTRADA!$F$11)</f>
        <v/>
      </c>
      <c r="AF276" s="109" t="str">
        <f>IF(Tabla75[[#This Row],[NIF]]="","",ENTRADA!$F$9)</f>
        <v/>
      </c>
      <c r="AG276" s="108" t="str">
        <f>IF(Tabla75[[#This Row],[NIF]]="","",ENTRADA!$P$9)</f>
        <v/>
      </c>
    </row>
    <row r="277" spans="1:33" s="107" customFormat="1" ht="24.95" customHeight="1">
      <c r="A277" s="110"/>
      <c r="B277" s="108" t="str">
        <f>IF($A277="","",VLOOKUP($A277,Tabla7[[#All],[NIF]:[Columna1]],2,FALSE))</f>
        <v/>
      </c>
      <c r="C277" s="108" t="str">
        <f>IF($A277="","",VLOOKUP($A277,Tabla7[[#All],[NIF]:[Columna1]],3,FALSE))</f>
        <v/>
      </c>
      <c r="D277" s="109" t="str">
        <f>IF($A277="","",VLOOKUP($A277,Tabla7[[#All],[NIF]:[Columna1]],5,FALSE))</f>
        <v/>
      </c>
      <c r="E277" s="109" t="str">
        <f>IF($A277="","",VLOOKUP($A277,Tabla7[[#All],[NIF]:[Columna1]],8,FALSE))</f>
        <v/>
      </c>
      <c r="F277" s="109" t="str">
        <f>IF($A277="","",VLOOKUP($A277,Tabla7[[#All],[NIF]:[Columna1]],6,FALSE))</f>
        <v/>
      </c>
      <c r="G277" s="108" t="str">
        <f>IF($A277="","",VLOOKUP($A277,Tabla7[[#All],[NIF]:[Columna1]],7,FALSE))</f>
        <v/>
      </c>
      <c r="H277" s="109" t="str">
        <f>IF(Tabla75[[#This Row],[CAUSA VARIACIÓN]]="","","SI")</f>
        <v/>
      </c>
      <c r="I277" s="110"/>
      <c r="J277" s="120"/>
      <c r="K277" s="120"/>
      <c r="L277" s="115"/>
      <c r="M277" s="115"/>
      <c r="N277" s="115"/>
      <c r="O277" s="115"/>
      <c r="P277" s="157" t="str">
        <f t="shared" si="10"/>
        <v/>
      </c>
      <c r="Q2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7" s="124"/>
      <c r="S277" s="125"/>
      <c r="T277" s="109" t="str">
        <f t="shared" si="11"/>
        <v/>
      </c>
      <c r="U277" s="176" t="str">
        <f>IF(Tabla75[[#This Row],[NIF]]="","",(Q277*(IF(S277&gt;1,0,S277*0.1))*('NO TOCAR'!$AB$4)*(T277/10)))</f>
        <v/>
      </c>
      <c r="V277" s="114"/>
      <c r="W277" s="114"/>
      <c r="X277" s="126"/>
      <c r="Y277" s="114"/>
      <c r="Z277" s="114"/>
      <c r="AA277" s="176" t="str">
        <f>IF(A277="","",SUM(IF(Y277&gt;1,1,Y277),IF(W277&gt;12,12,W277)*0.6)*(IF(S277&gt;1,0,S277))*'NO TOCAR'!$AB$4*(T277/100))</f>
        <v/>
      </c>
      <c r="AB277" s="178" t="str">
        <f>IF(Tabla75[[#This Row],[NIF]]="","",U:U+AA:AA)</f>
        <v/>
      </c>
      <c r="AC277" s="117"/>
      <c r="AD277" s="109" t="str">
        <f>IF(Tabla75[[#This Row],[NIF]]="","",ENTRADA!$P$19)</f>
        <v/>
      </c>
      <c r="AE277" s="109" t="str">
        <f>IF(Tabla75[[#This Row],[NIF]]="","",ENTRADA!$F$11)</f>
        <v/>
      </c>
      <c r="AF277" s="109" t="str">
        <f>IF(Tabla75[[#This Row],[NIF]]="","",ENTRADA!$F$9)</f>
        <v/>
      </c>
      <c r="AG277" s="108" t="str">
        <f>IF(Tabla75[[#This Row],[NIF]]="","",ENTRADA!$P$9)</f>
        <v/>
      </c>
    </row>
    <row r="278" spans="1:33" s="107" customFormat="1" ht="24.95" customHeight="1">
      <c r="A278" s="110"/>
      <c r="B278" s="108" t="str">
        <f>IF($A278="","",VLOOKUP($A278,Tabla7[[#All],[NIF]:[Columna1]],2,FALSE))</f>
        <v/>
      </c>
      <c r="C278" s="108" t="str">
        <f>IF($A278="","",VLOOKUP($A278,Tabla7[[#All],[NIF]:[Columna1]],3,FALSE))</f>
        <v/>
      </c>
      <c r="D278" s="109" t="str">
        <f>IF($A278="","",VLOOKUP($A278,Tabla7[[#All],[NIF]:[Columna1]],5,FALSE))</f>
        <v/>
      </c>
      <c r="E278" s="109" t="str">
        <f>IF($A278="","",VLOOKUP($A278,Tabla7[[#All],[NIF]:[Columna1]],8,FALSE))</f>
        <v/>
      </c>
      <c r="F278" s="109" t="str">
        <f>IF($A278="","",VLOOKUP($A278,Tabla7[[#All],[NIF]:[Columna1]],6,FALSE))</f>
        <v/>
      </c>
      <c r="G278" s="108" t="str">
        <f>IF($A278="","",VLOOKUP($A278,Tabla7[[#All],[NIF]:[Columna1]],7,FALSE))</f>
        <v/>
      </c>
      <c r="H278" s="109" t="str">
        <f>IF(Tabla75[[#This Row],[CAUSA VARIACIÓN]]="","","SI")</f>
        <v/>
      </c>
      <c r="I278" s="110"/>
      <c r="J278" s="120"/>
      <c r="K278" s="120"/>
      <c r="L278" s="115"/>
      <c r="M278" s="160"/>
      <c r="N278" s="115"/>
      <c r="O278" s="115"/>
      <c r="P278" s="157" t="str">
        <f t="shared" si="10"/>
        <v/>
      </c>
      <c r="Q2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8" s="124"/>
      <c r="S278" s="125"/>
      <c r="T278" s="109" t="str">
        <f t="shared" si="11"/>
        <v/>
      </c>
      <c r="U278" s="176" t="str">
        <f>IF(Tabla75[[#This Row],[NIF]]="","",(Q278*(IF(S278&gt;1,0,S278*0.1))*('NO TOCAR'!$AB$4)*(T278/10)))</f>
        <v/>
      </c>
      <c r="V278" s="114"/>
      <c r="W278" s="114"/>
      <c r="X278" s="126"/>
      <c r="Y278" s="114"/>
      <c r="Z278" s="114"/>
      <c r="AA278" s="176" t="str">
        <f>IF(A278="","",SUM(IF(Y278&gt;1,1,Y278),IF(W278&gt;12,12,W278)*0.6)*(IF(S278&gt;1,0,S278))*'NO TOCAR'!$AB$4*(T278/100))</f>
        <v/>
      </c>
      <c r="AB278" s="178" t="str">
        <f>IF(Tabla75[[#This Row],[NIF]]="","",U:U+AA:AA)</f>
        <v/>
      </c>
      <c r="AC278" s="117"/>
      <c r="AD278" s="109" t="str">
        <f>IF(Tabla75[[#This Row],[NIF]]="","",ENTRADA!$P$19)</f>
        <v/>
      </c>
      <c r="AE278" s="109" t="str">
        <f>IF(Tabla75[[#This Row],[NIF]]="","",ENTRADA!$F$11)</f>
        <v/>
      </c>
      <c r="AF278" s="109" t="str">
        <f>IF(Tabla75[[#This Row],[NIF]]="","",ENTRADA!$F$9)</f>
        <v/>
      </c>
      <c r="AG278" s="108" t="str">
        <f>IF(Tabla75[[#This Row],[NIF]]="","",ENTRADA!$P$9)</f>
        <v/>
      </c>
    </row>
    <row r="279" spans="1:33" s="107" customFormat="1" ht="24.95" customHeight="1">
      <c r="A279" s="110"/>
      <c r="B279" s="108" t="str">
        <f>IF($A279="","",VLOOKUP($A279,Tabla7[[#All],[NIF]:[Columna1]],2,FALSE))</f>
        <v/>
      </c>
      <c r="C279" s="108" t="str">
        <f>IF($A279="","",VLOOKUP($A279,Tabla7[[#All],[NIF]:[Columna1]],3,FALSE))</f>
        <v/>
      </c>
      <c r="D279" s="109" t="str">
        <f>IF($A279="","",VLOOKUP($A279,Tabla7[[#All],[NIF]:[Columna1]],5,FALSE))</f>
        <v/>
      </c>
      <c r="E279" s="109" t="str">
        <f>IF($A279="","",VLOOKUP($A279,Tabla7[[#All],[NIF]:[Columna1]],8,FALSE))</f>
        <v/>
      </c>
      <c r="F279" s="109" t="str">
        <f>IF($A279="","",VLOOKUP($A279,Tabla7[[#All],[NIF]:[Columna1]],6,FALSE))</f>
        <v/>
      </c>
      <c r="G279" s="108" t="str">
        <f>IF($A279="","",VLOOKUP($A279,Tabla7[[#All],[NIF]:[Columna1]],7,FALSE))</f>
        <v/>
      </c>
      <c r="H279" s="109" t="str">
        <f>IF(Tabla75[[#This Row],[CAUSA VARIACIÓN]]="","","SI")</f>
        <v/>
      </c>
      <c r="I279" s="110"/>
      <c r="J279" s="120"/>
      <c r="K279" s="120"/>
      <c r="L279" s="115"/>
      <c r="M279" s="115"/>
      <c r="N279" s="115"/>
      <c r="O279" s="115"/>
      <c r="P279" s="157" t="str">
        <f t="shared" si="10"/>
        <v/>
      </c>
      <c r="Q2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79" s="124"/>
      <c r="S279" s="125"/>
      <c r="T279" s="109" t="str">
        <f t="shared" si="11"/>
        <v/>
      </c>
      <c r="U279" s="176" t="str">
        <f>IF(Tabla75[[#This Row],[NIF]]="","",(Q279*(IF(S279&gt;1,0,S279*0.1))*('NO TOCAR'!$AB$4)*(T279/10)))</f>
        <v/>
      </c>
      <c r="V279" s="114"/>
      <c r="W279" s="114"/>
      <c r="X279" s="126"/>
      <c r="Y279" s="114"/>
      <c r="Z279" s="114"/>
      <c r="AA279" s="176" t="str">
        <f>IF(A279="","",SUM(IF(Y279&gt;1,1,Y279),IF(W279&gt;12,12,W279)*0.6)*(IF(S279&gt;1,0,S279))*'NO TOCAR'!$AB$4*(T279/100))</f>
        <v/>
      </c>
      <c r="AB279" s="178" t="str">
        <f>IF(Tabla75[[#This Row],[NIF]]="","",U:U+AA:AA)</f>
        <v/>
      </c>
      <c r="AC279" s="117"/>
      <c r="AD279" s="109" t="str">
        <f>IF(Tabla75[[#This Row],[NIF]]="","",ENTRADA!$P$19)</f>
        <v/>
      </c>
      <c r="AE279" s="109" t="str">
        <f>IF(Tabla75[[#This Row],[NIF]]="","",ENTRADA!$F$11)</f>
        <v/>
      </c>
      <c r="AF279" s="109" t="str">
        <f>IF(Tabla75[[#This Row],[NIF]]="","",ENTRADA!$F$9)</f>
        <v/>
      </c>
      <c r="AG279" s="108" t="str">
        <f>IF(Tabla75[[#This Row],[NIF]]="","",ENTRADA!$P$9)</f>
        <v/>
      </c>
    </row>
    <row r="280" spans="1:33" s="107" customFormat="1" ht="24.95" customHeight="1">
      <c r="A280" s="110"/>
      <c r="B280" s="108" t="str">
        <f>IF($A280="","",VLOOKUP($A280,Tabla7[[#All],[NIF]:[Columna1]],2,FALSE))</f>
        <v/>
      </c>
      <c r="C280" s="108" t="str">
        <f>IF($A280="","",VLOOKUP($A280,Tabla7[[#All],[NIF]:[Columna1]],3,FALSE))</f>
        <v/>
      </c>
      <c r="D280" s="109" t="str">
        <f>IF($A280="","",VLOOKUP($A280,Tabla7[[#All],[NIF]:[Columna1]],5,FALSE))</f>
        <v/>
      </c>
      <c r="E280" s="109" t="str">
        <f>IF($A280="","",VLOOKUP($A280,Tabla7[[#All],[NIF]:[Columna1]],8,FALSE))</f>
        <v/>
      </c>
      <c r="F280" s="109" t="str">
        <f>IF($A280="","",VLOOKUP($A280,Tabla7[[#All],[NIF]:[Columna1]],6,FALSE))</f>
        <v/>
      </c>
      <c r="G280" s="108" t="str">
        <f>IF($A280="","",VLOOKUP($A280,Tabla7[[#All],[NIF]:[Columna1]],7,FALSE))</f>
        <v/>
      </c>
      <c r="H280" s="109" t="str">
        <f>IF(Tabla75[[#This Row],[CAUSA VARIACIÓN]]="","","SI")</f>
        <v/>
      </c>
      <c r="I280" s="110"/>
      <c r="J280" s="120"/>
      <c r="K280" s="120"/>
      <c r="L280" s="115"/>
      <c r="M280" s="115"/>
      <c r="N280" s="115"/>
      <c r="O280" s="115"/>
      <c r="P280" s="157" t="str">
        <f t="shared" si="10"/>
        <v/>
      </c>
      <c r="Q2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0" s="124"/>
      <c r="S280" s="125"/>
      <c r="T280" s="109" t="str">
        <f t="shared" si="11"/>
        <v/>
      </c>
      <c r="U280" s="176" t="str">
        <f>IF(Tabla75[[#This Row],[NIF]]="","",(Q280*(IF(S280&gt;1,0,S280*0.1))*('NO TOCAR'!$AB$4)*(T280/10)))</f>
        <v/>
      </c>
      <c r="V280" s="114"/>
      <c r="W280" s="114"/>
      <c r="X280" s="126"/>
      <c r="Y280" s="114"/>
      <c r="Z280" s="114"/>
      <c r="AA280" s="176" t="str">
        <f>IF(A280="","",SUM(IF(Y280&gt;1,1,Y280),IF(W280&gt;12,12,W280)*0.6)*(IF(S280&gt;1,0,S280))*'NO TOCAR'!$AB$4*(T280/100))</f>
        <v/>
      </c>
      <c r="AB280" s="178" t="str">
        <f>IF(Tabla75[[#This Row],[NIF]]="","",U:U+AA:AA)</f>
        <v/>
      </c>
      <c r="AC280" s="117"/>
      <c r="AD280" s="109" t="str">
        <f>IF(Tabla75[[#This Row],[NIF]]="","",ENTRADA!$P$19)</f>
        <v/>
      </c>
      <c r="AE280" s="109" t="str">
        <f>IF(Tabla75[[#This Row],[NIF]]="","",ENTRADA!$F$11)</f>
        <v/>
      </c>
      <c r="AF280" s="109" t="str">
        <f>IF(Tabla75[[#This Row],[NIF]]="","",ENTRADA!$F$9)</f>
        <v/>
      </c>
      <c r="AG280" s="108" t="str">
        <f>IF(Tabla75[[#This Row],[NIF]]="","",ENTRADA!$P$9)</f>
        <v/>
      </c>
    </row>
    <row r="281" spans="1:33" s="107" customFormat="1" ht="24.95" customHeight="1">
      <c r="A281" s="110"/>
      <c r="B281" s="108" t="str">
        <f>IF($A281="","",VLOOKUP($A281,Tabla7[[#All],[NIF]:[Columna1]],2,FALSE))</f>
        <v/>
      </c>
      <c r="C281" s="108" t="str">
        <f>IF($A281="","",VLOOKUP($A281,Tabla7[[#All],[NIF]:[Columna1]],3,FALSE))</f>
        <v/>
      </c>
      <c r="D281" s="109" t="str">
        <f>IF($A281="","",VLOOKUP($A281,Tabla7[[#All],[NIF]:[Columna1]],5,FALSE))</f>
        <v/>
      </c>
      <c r="E281" s="109" t="str">
        <f>IF($A281="","",VLOOKUP($A281,Tabla7[[#All],[NIF]:[Columna1]],8,FALSE))</f>
        <v/>
      </c>
      <c r="F281" s="109" t="str">
        <f>IF($A281="","",VLOOKUP($A281,Tabla7[[#All],[NIF]:[Columna1]],6,FALSE))</f>
        <v/>
      </c>
      <c r="G281" s="108" t="str">
        <f>IF($A281="","",VLOOKUP($A281,Tabla7[[#All],[NIF]:[Columna1]],7,FALSE))</f>
        <v/>
      </c>
      <c r="H281" s="109" t="str">
        <f>IF(Tabla75[[#This Row],[CAUSA VARIACIÓN]]="","","SI")</f>
        <v/>
      </c>
      <c r="I281" s="110"/>
      <c r="J281" s="120"/>
      <c r="K281" s="120"/>
      <c r="L281" s="115"/>
      <c r="M281" s="115"/>
      <c r="N281" s="115"/>
      <c r="O281" s="115"/>
      <c r="P281" s="157" t="str">
        <f t="shared" si="10"/>
        <v/>
      </c>
      <c r="Q2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1" s="124"/>
      <c r="S281" s="125"/>
      <c r="T281" s="109" t="str">
        <f t="shared" si="11"/>
        <v/>
      </c>
      <c r="U281" s="176" t="str">
        <f>IF(Tabla75[[#This Row],[NIF]]="","",(Q281*(IF(S281&gt;1,0,S281*0.1))*('NO TOCAR'!$AB$4)*(T281/10)))</f>
        <v/>
      </c>
      <c r="V281" s="114"/>
      <c r="W281" s="114"/>
      <c r="X281" s="126"/>
      <c r="Y281" s="114"/>
      <c r="Z281" s="114"/>
      <c r="AA281" s="176" t="str">
        <f>IF(A281="","",SUM(IF(Y281&gt;1,1,Y281),IF(W281&gt;12,12,W281)*0.6)*(IF(S281&gt;1,0,S281))*'NO TOCAR'!$AB$4*(T281/100))</f>
        <v/>
      </c>
      <c r="AB281" s="178" t="str">
        <f>IF(Tabla75[[#This Row],[NIF]]="","",U:U+AA:AA)</f>
        <v/>
      </c>
      <c r="AC281" s="117"/>
      <c r="AD281" s="109" t="str">
        <f>IF(Tabla75[[#This Row],[NIF]]="","",ENTRADA!$P$19)</f>
        <v/>
      </c>
      <c r="AE281" s="109" t="str">
        <f>IF(Tabla75[[#This Row],[NIF]]="","",ENTRADA!$F$11)</f>
        <v/>
      </c>
      <c r="AF281" s="109" t="str">
        <f>IF(Tabla75[[#This Row],[NIF]]="","",ENTRADA!$F$9)</f>
        <v/>
      </c>
      <c r="AG281" s="108" t="str">
        <f>IF(Tabla75[[#This Row],[NIF]]="","",ENTRADA!$P$9)</f>
        <v/>
      </c>
    </row>
    <row r="282" spans="1:33" s="107" customFormat="1" ht="24.95" customHeight="1">
      <c r="A282" s="110"/>
      <c r="B282" s="108" t="str">
        <f>IF($A282="","",VLOOKUP($A282,Tabla7[[#All],[NIF]:[Columna1]],2,FALSE))</f>
        <v/>
      </c>
      <c r="C282" s="108" t="str">
        <f>IF($A282="","",VLOOKUP($A282,Tabla7[[#All],[NIF]:[Columna1]],3,FALSE))</f>
        <v/>
      </c>
      <c r="D282" s="109" t="str">
        <f>IF($A282="","",VLOOKUP($A282,Tabla7[[#All],[NIF]:[Columna1]],5,FALSE))</f>
        <v/>
      </c>
      <c r="E282" s="109" t="str">
        <f>IF($A282="","",VLOOKUP($A282,Tabla7[[#All],[NIF]:[Columna1]],8,FALSE))</f>
        <v/>
      </c>
      <c r="F282" s="109" t="str">
        <f>IF($A282="","",VLOOKUP($A282,Tabla7[[#All],[NIF]:[Columna1]],6,FALSE))</f>
        <v/>
      </c>
      <c r="G282" s="108" t="str">
        <f>IF($A282="","",VLOOKUP($A282,Tabla7[[#All],[NIF]:[Columna1]],7,FALSE))</f>
        <v/>
      </c>
      <c r="H282" s="109" t="str">
        <f>IF(Tabla75[[#This Row],[CAUSA VARIACIÓN]]="","","SI")</f>
        <v/>
      </c>
      <c r="I282" s="110"/>
      <c r="J282" s="120"/>
      <c r="K282" s="120"/>
      <c r="L282" s="115"/>
      <c r="M282" s="160"/>
      <c r="N282" s="115"/>
      <c r="O282" s="115"/>
      <c r="P282" s="157" t="str">
        <f t="shared" si="10"/>
        <v/>
      </c>
      <c r="Q2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2" s="124"/>
      <c r="S282" s="125"/>
      <c r="T282" s="109" t="str">
        <f t="shared" si="11"/>
        <v/>
      </c>
      <c r="U282" s="176" t="str">
        <f>IF(Tabla75[[#This Row],[NIF]]="","",(Q282*(IF(S282&gt;1,0,S282*0.1))*('NO TOCAR'!$AB$4)*(T282/10)))</f>
        <v/>
      </c>
      <c r="V282" s="114"/>
      <c r="W282" s="114"/>
      <c r="X282" s="126"/>
      <c r="Y282" s="114"/>
      <c r="Z282" s="114"/>
      <c r="AA282" s="176" t="str">
        <f>IF(A282="","",SUM(IF(Y282&gt;1,1,Y282),IF(W282&gt;12,12,W282)*0.6)*(IF(S282&gt;1,0,S282))*'NO TOCAR'!$AB$4*(T282/100))</f>
        <v/>
      </c>
      <c r="AB282" s="178" t="str">
        <f>IF(Tabla75[[#This Row],[NIF]]="","",U:U+AA:AA)</f>
        <v/>
      </c>
      <c r="AC282" s="117"/>
      <c r="AD282" s="109" t="str">
        <f>IF(Tabla75[[#This Row],[NIF]]="","",ENTRADA!$P$19)</f>
        <v/>
      </c>
      <c r="AE282" s="109" t="str">
        <f>IF(Tabla75[[#This Row],[NIF]]="","",ENTRADA!$F$11)</f>
        <v/>
      </c>
      <c r="AF282" s="109" t="str">
        <f>IF(Tabla75[[#This Row],[NIF]]="","",ENTRADA!$F$9)</f>
        <v/>
      </c>
      <c r="AG282" s="108" t="str">
        <f>IF(Tabla75[[#This Row],[NIF]]="","",ENTRADA!$P$9)</f>
        <v/>
      </c>
    </row>
    <row r="283" spans="1:33" s="107" customFormat="1" ht="24.95" customHeight="1">
      <c r="A283" s="110"/>
      <c r="B283" s="108" t="str">
        <f>IF($A283="","",VLOOKUP($A283,Tabla7[[#All],[NIF]:[Columna1]],2,FALSE))</f>
        <v/>
      </c>
      <c r="C283" s="108" t="str">
        <f>IF($A283="","",VLOOKUP($A283,Tabla7[[#All],[NIF]:[Columna1]],3,FALSE))</f>
        <v/>
      </c>
      <c r="D283" s="109" t="str">
        <f>IF($A283="","",VLOOKUP($A283,Tabla7[[#All],[NIF]:[Columna1]],5,FALSE))</f>
        <v/>
      </c>
      <c r="E283" s="109" t="str">
        <f>IF($A283="","",VLOOKUP($A283,Tabla7[[#All],[NIF]:[Columna1]],8,FALSE))</f>
        <v/>
      </c>
      <c r="F283" s="109" t="str">
        <f>IF($A283="","",VLOOKUP($A283,Tabla7[[#All],[NIF]:[Columna1]],6,FALSE))</f>
        <v/>
      </c>
      <c r="G283" s="108" t="str">
        <f>IF($A283="","",VLOOKUP($A283,Tabla7[[#All],[NIF]:[Columna1]],7,FALSE))</f>
        <v/>
      </c>
      <c r="H283" s="109" t="str">
        <f>IF(Tabla75[[#This Row],[CAUSA VARIACIÓN]]="","","SI")</f>
        <v/>
      </c>
      <c r="I283" s="110"/>
      <c r="J283" s="120"/>
      <c r="K283" s="120"/>
      <c r="L283" s="115"/>
      <c r="M283" s="115"/>
      <c r="N283" s="115"/>
      <c r="O283" s="115"/>
      <c r="P283" s="157" t="str">
        <f t="shared" si="10"/>
        <v/>
      </c>
      <c r="Q2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3" s="124"/>
      <c r="S283" s="125"/>
      <c r="T283" s="109" t="str">
        <f t="shared" si="11"/>
        <v/>
      </c>
      <c r="U283" s="176" t="str">
        <f>IF(Tabla75[[#This Row],[NIF]]="","",(Q283*(IF(S283&gt;1,0,S283*0.1))*('NO TOCAR'!$AB$4)*(T283/10)))</f>
        <v/>
      </c>
      <c r="V283" s="114"/>
      <c r="W283" s="114"/>
      <c r="X283" s="126"/>
      <c r="Y283" s="114"/>
      <c r="Z283" s="114"/>
      <c r="AA283" s="176" t="str">
        <f>IF(A283="","",SUM(IF(Y283&gt;1,1,Y283),IF(W283&gt;12,12,W283)*0.6)*(IF(S283&gt;1,0,S283))*'NO TOCAR'!$AB$4*(T283/100))</f>
        <v/>
      </c>
      <c r="AB283" s="178" t="str">
        <f>IF(Tabla75[[#This Row],[NIF]]="","",U:U+AA:AA)</f>
        <v/>
      </c>
      <c r="AC283" s="117"/>
      <c r="AD283" s="109" t="str">
        <f>IF(Tabla75[[#This Row],[NIF]]="","",ENTRADA!$P$19)</f>
        <v/>
      </c>
      <c r="AE283" s="109" t="str">
        <f>IF(Tabla75[[#This Row],[NIF]]="","",ENTRADA!$F$11)</f>
        <v/>
      </c>
      <c r="AF283" s="109" t="str">
        <f>IF(Tabla75[[#This Row],[NIF]]="","",ENTRADA!$F$9)</f>
        <v/>
      </c>
      <c r="AG283" s="108" t="str">
        <f>IF(Tabla75[[#This Row],[NIF]]="","",ENTRADA!$P$9)</f>
        <v/>
      </c>
    </row>
    <row r="284" spans="1:33" s="107" customFormat="1" ht="24.95" customHeight="1">
      <c r="A284" s="110"/>
      <c r="B284" s="108" t="str">
        <f>IF($A284="","",VLOOKUP($A284,Tabla7[[#All],[NIF]:[Columna1]],2,FALSE))</f>
        <v/>
      </c>
      <c r="C284" s="108" t="str">
        <f>IF($A284="","",VLOOKUP($A284,Tabla7[[#All],[NIF]:[Columna1]],3,FALSE))</f>
        <v/>
      </c>
      <c r="D284" s="109" t="str">
        <f>IF($A284="","",VLOOKUP($A284,Tabla7[[#All],[NIF]:[Columna1]],5,FALSE))</f>
        <v/>
      </c>
      <c r="E284" s="109" t="str">
        <f>IF($A284="","",VLOOKUP($A284,Tabla7[[#All],[NIF]:[Columna1]],8,FALSE))</f>
        <v/>
      </c>
      <c r="F284" s="109" t="str">
        <f>IF($A284="","",VLOOKUP($A284,Tabla7[[#All],[NIF]:[Columna1]],6,FALSE))</f>
        <v/>
      </c>
      <c r="G284" s="108" t="str">
        <f>IF($A284="","",VLOOKUP($A284,Tabla7[[#All],[NIF]:[Columna1]],7,FALSE))</f>
        <v/>
      </c>
      <c r="H284" s="109" t="str">
        <f>IF(Tabla75[[#This Row],[CAUSA VARIACIÓN]]="","","SI")</f>
        <v/>
      </c>
      <c r="I284" s="110"/>
      <c r="J284" s="120"/>
      <c r="K284" s="120"/>
      <c r="L284" s="115"/>
      <c r="M284" s="115"/>
      <c r="N284" s="115"/>
      <c r="O284" s="115"/>
      <c r="P284" s="157" t="str">
        <f t="shared" si="10"/>
        <v/>
      </c>
      <c r="Q2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4" s="124"/>
      <c r="S284" s="125"/>
      <c r="T284" s="109" t="str">
        <f t="shared" si="11"/>
        <v/>
      </c>
      <c r="U284" s="176" t="str">
        <f>IF(Tabla75[[#This Row],[NIF]]="","",(Q284*(IF(S284&gt;1,0,S284*0.1))*('NO TOCAR'!$AB$4)*(T284/10)))</f>
        <v/>
      </c>
      <c r="V284" s="114"/>
      <c r="W284" s="114"/>
      <c r="X284" s="126"/>
      <c r="Y284" s="114"/>
      <c r="Z284" s="114"/>
      <c r="AA284" s="176" t="str">
        <f>IF(A284="","",SUM(IF(Y284&gt;1,1,Y284),IF(W284&gt;12,12,W284)*0.6)*(IF(S284&gt;1,0,S284))*'NO TOCAR'!$AB$4*(T284/100))</f>
        <v/>
      </c>
      <c r="AB284" s="178" t="str">
        <f>IF(Tabla75[[#This Row],[NIF]]="","",U:U+AA:AA)</f>
        <v/>
      </c>
      <c r="AC284" s="117"/>
      <c r="AD284" s="109" t="str">
        <f>IF(Tabla75[[#This Row],[NIF]]="","",ENTRADA!$P$19)</f>
        <v/>
      </c>
      <c r="AE284" s="109" t="str">
        <f>IF(Tabla75[[#This Row],[NIF]]="","",ENTRADA!$F$11)</f>
        <v/>
      </c>
      <c r="AF284" s="109" t="str">
        <f>IF(Tabla75[[#This Row],[NIF]]="","",ENTRADA!$F$9)</f>
        <v/>
      </c>
      <c r="AG284" s="108" t="str">
        <f>IF(Tabla75[[#This Row],[NIF]]="","",ENTRADA!$P$9)</f>
        <v/>
      </c>
    </row>
    <row r="285" spans="1:33" s="107" customFormat="1" ht="24.95" customHeight="1">
      <c r="A285" s="110"/>
      <c r="B285" s="108" t="str">
        <f>IF($A285="","",VLOOKUP($A285,Tabla7[[#All],[NIF]:[Columna1]],2,FALSE))</f>
        <v/>
      </c>
      <c r="C285" s="108" t="str">
        <f>IF($A285="","",VLOOKUP($A285,Tabla7[[#All],[NIF]:[Columna1]],3,FALSE))</f>
        <v/>
      </c>
      <c r="D285" s="109" t="str">
        <f>IF($A285="","",VLOOKUP($A285,Tabla7[[#All],[NIF]:[Columna1]],5,FALSE))</f>
        <v/>
      </c>
      <c r="E285" s="109" t="str">
        <f>IF($A285="","",VLOOKUP($A285,Tabla7[[#All],[NIF]:[Columna1]],8,FALSE))</f>
        <v/>
      </c>
      <c r="F285" s="109" t="str">
        <f>IF($A285="","",VLOOKUP($A285,Tabla7[[#All],[NIF]:[Columna1]],6,FALSE))</f>
        <v/>
      </c>
      <c r="G285" s="108" t="str">
        <f>IF($A285="","",VLOOKUP($A285,Tabla7[[#All],[NIF]:[Columna1]],7,FALSE))</f>
        <v/>
      </c>
      <c r="H285" s="109" t="str">
        <f>IF(Tabla75[[#This Row],[CAUSA VARIACIÓN]]="","","SI")</f>
        <v/>
      </c>
      <c r="I285" s="110"/>
      <c r="J285" s="120"/>
      <c r="K285" s="120"/>
      <c r="L285" s="115"/>
      <c r="M285" s="115"/>
      <c r="N285" s="115"/>
      <c r="O285" s="115"/>
      <c r="P285" s="157" t="str">
        <f t="shared" si="10"/>
        <v/>
      </c>
      <c r="Q2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5" s="124"/>
      <c r="S285" s="125"/>
      <c r="T285" s="109" t="str">
        <f t="shared" si="11"/>
        <v/>
      </c>
      <c r="U285" s="176" t="str">
        <f>IF(Tabla75[[#This Row],[NIF]]="","",(Q285*(IF(S285&gt;1,0,S285*0.1))*('NO TOCAR'!$AB$4)*(T285/10)))</f>
        <v/>
      </c>
      <c r="V285" s="114"/>
      <c r="W285" s="114"/>
      <c r="X285" s="126"/>
      <c r="Y285" s="114"/>
      <c r="Z285" s="114"/>
      <c r="AA285" s="176" t="str">
        <f>IF(A285="","",SUM(IF(Y285&gt;1,1,Y285),IF(W285&gt;12,12,W285)*0.6)*(IF(S285&gt;1,0,S285))*'NO TOCAR'!$AB$4*(T285/100))</f>
        <v/>
      </c>
      <c r="AB285" s="178" t="str">
        <f>IF(Tabla75[[#This Row],[NIF]]="","",U:U+AA:AA)</f>
        <v/>
      </c>
      <c r="AC285" s="117"/>
      <c r="AD285" s="109" t="str">
        <f>IF(Tabla75[[#This Row],[NIF]]="","",ENTRADA!$P$19)</f>
        <v/>
      </c>
      <c r="AE285" s="109" t="str">
        <f>IF(Tabla75[[#This Row],[NIF]]="","",ENTRADA!$F$11)</f>
        <v/>
      </c>
      <c r="AF285" s="109" t="str">
        <f>IF(Tabla75[[#This Row],[NIF]]="","",ENTRADA!$F$9)</f>
        <v/>
      </c>
      <c r="AG285" s="108" t="str">
        <f>IF(Tabla75[[#This Row],[NIF]]="","",ENTRADA!$P$9)</f>
        <v/>
      </c>
    </row>
    <row r="286" spans="1:33" s="107" customFormat="1" ht="24.95" customHeight="1">
      <c r="A286" s="110"/>
      <c r="B286" s="108" t="str">
        <f>IF($A286="","",VLOOKUP($A286,Tabla7[[#All],[NIF]:[Columna1]],2,FALSE))</f>
        <v/>
      </c>
      <c r="C286" s="108" t="str">
        <f>IF($A286="","",VLOOKUP($A286,Tabla7[[#All],[NIF]:[Columna1]],3,FALSE))</f>
        <v/>
      </c>
      <c r="D286" s="109" t="str">
        <f>IF($A286="","",VLOOKUP($A286,Tabla7[[#All],[NIF]:[Columna1]],5,FALSE))</f>
        <v/>
      </c>
      <c r="E286" s="109" t="str">
        <f>IF($A286="","",VLOOKUP($A286,Tabla7[[#All],[NIF]:[Columna1]],8,FALSE))</f>
        <v/>
      </c>
      <c r="F286" s="109" t="str">
        <f>IF($A286="","",VLOOKUP($A286,Tabla7[[#All],[NIF]:[Columna1]],6,FALSE))</f>
        <v/>
      </c>
      <c r="G286" s="108" t="str">
        <f>IF($A286="","",VLOOKUP($A286,Tabla7[[#All],[NIF]:[Columna1]],7,FALSE))</f>
        <v/>
      </c>
      <c r="H286" s="109" t="str">
        <f>IF(Tabla75[[#This Row],[CAUSA VARIACIÓN]]="","","SI")</f>
        <v/>
      </c>
      <c r="I286" s="110"/>
      <c r="J286" s="120"/>
      <c r="K286" s="120"/>
      <c r="L286" s="115"/>
      <c r="M286" s="160"/>
      <c r="N286" s="115"/>
      <c r="O286" s="115"/>
      <c r="P286" s="157" t="str">
        <f t="shared" si="10"/>
        <v/>
      </c>
      <c r="Q2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6" s="124"/>
      <c r="S286" s="125"/>
      <c r="T286" s="109" t="str">
        <f t="shared" si="11"/>
        <v/>
      </c>
      <c r="U286" s="176" t="str">
        <f>IF(Tabla75[[#This Row],[NIF]]="","",(Q286*(IF(S286&gt;1,0,S286*0.1))*('NO TOCAR'!$AB$4)*(T286/10)))</f>
        <v/>
      </c>
      <c r="V286" s="114"/>
      <c r="W286" s="114"/>
      <c r="X286" s="126"/>
      <c r="Y286" s="114"/>
      <c r="Z286" s="114"/>
      <c r="AA286" s="176" t="str">
        <f>IF(A286="","",SUM(IF(Y286&gt;1,1,Y286),IF(W286&gt;12,12,W286)*0.6)*(IF(S286&gt;1,0,S286))*'NO TOCAR'!$AB$4*(T286/100))</f>
        <v/>
      </c>
      <c r="AB286" s="178" t="str">
        <f>IF(Tabla75[[#This Row],[NIF]]="","",U:U+AA:AA)</f>
        <v/>
      </c>
      <c r="AC286" s="117"/>
      <c r="AD286" s="109" t="str">
        <f>IF(Tabla75[[#This Row],[NIF]]="","",ENTRADA!$P$19)</f>
        <v/>
      </c>
      <c r="AE286" s="109" t="str">
        <f>IF(Tabla75[[#This Row],[NIF]]="","",ENTRADA!$F$11)</f>
        <v/>
      </c>
      <c r="AF286" s="109" t="str">
        <f>IF(Tabla75[[#This Row],[NIF]]="","",ENTRADA!$F$9)</f>
        <v/>
      </c>
      <c r="AG286" s="108" t="str">
        <f>IF(Tabla75[[#This Row],[NIF]]="","",ENTRADA!$P$9)</f>
        <v/>
      </c>
    </row>
    <row r="287" spans="1:33" s="107" customFormat="1" ht="24.95" customHeight="1">
      <c r="A287" s="110"/>
      <c r="B287" s="108" t="str">
        <f>IF($A287="","",VLOOKUP($A287,Tabla7[[#All],[NIF]:[Columna1]],2,FALSE))</f>
        <v/>
      </c>
      <c r="C287" s="108" t="str">
        <f>IF($A287="","",VLOOKUP($A287,Tabla7[[#All],[NIF]:[Columna1]],3,FALSE))</f>
        <v/>
      </c>
      <c r="D287" s="109" t="str">
        <f>IF($A287="","",VLOOKUP($A287,Tabla7[[#All],[NIF]:[Columna1]],5,FALSE))</f>
        <v/>
      </c>
      <c r="E287" s="109" t="str">
        <f>IF($A287="","",VLOOKUP($A287,Tabla7[[#All],[NIF]:[Columna1]],8,FALSE))</f>
        <v/>
      </c>
      <c r="F287" s="109" t="str">
        <f>IF($A287="","",VLOOKUP($A287,Tabla7[[#All],[NIF]:[Columna1]],6,FALSE))</f>
        <v/>
      </c>
      <c r="G287" s="108" t="str">
        <f>IF($A287="","",VLOOKUP($A287,Tabla7[[#All],[NIF]:[Columna1]],7,FALSE))</f>
        <v/>
      </c>
      <c r="H287" s="109" t="str">
        <f>IF(Tabla75[[#This Row],[CAUSA VARIACIÓN]]="","","SI")</f>
        <v/>
      </c>
      <c r="I287" s="110"/>
      <c r="J287" s="120"/>
      <c r="K287" s="120"/>
      <c r="L287" s="115"/>
      <c r="M287" s="115"/>
      <c r="N287" s="115"/>
      <c r="O287" s="115"/>
      <c r="P287" s="157" t="str">
        <f t="shared" si="10"/>
        <v/>
      </c>
      <c r="Q2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7" s="124"/>
      <c r="S287" s="125"/>
      <c r="T287" s="109" t="str">
        <f t="shared" si="11"/>
        <v/>
      </c>
      <c r="U287" s="176" t="str">
        <f>IF(Tabla75[[#This Row],[NIF]]="","",(Q287*(IF(S287&gt;1,0,S287*0.1))*('NO TOCAR'!$AB$4)*(T287/10)))</f>
        <v/>
      </c>
      <c r="V287" s="114"/>
      <c r="W287" s="114"/>
      <c r="X287" s="126"/>
      <c r="Y287" s="114"/>
      <c r="Z287" s="114"/>
      <c r="AA287" s="176" t="str">
        <f>IF(A287="","",SUM(IF(Y287&gt;1,1,Y287),IF(W287&gt;12,12,W287)*0.6)*(IF(S287&gt;1,0,S287))*'NO TOCAR'!$AB$4*(T287/100))</f>
        <v/>
      </c>
      <c r="AB287" s="178" t="str">
        <f>IF(Tabla75[[#This Row],[NIF]]="","",U:U+AA:AA)</f>
        <v/>
      </c>
      <c r="AC287" s="117"/>
      <c r="AD287" s="109" t="str">
        <f>IF(Tabla75[[#This Row],[NIF]]="","",ENTRADA!$P$19)</f>
        <v/>
      </c>
      <c r="AE287" s="109" t="str">
        <f>IF(Tabla75[[#This Row],[NIF]]="","",ENTRADA!$F$11)</f>
        <v/>
      </c>
      <c r="AF287" s="109" t="str">
        <f>IF(Tabla75[[#This Row],[NIF]]="","",ENTRADA!$F$9)</f>
        <v/>
      </c>
      <c r="AG287" s="108" t="str">
        <f>IF(Tabla75[[#This Row],[NIF]]="","",ENTRADA!$P$9)</f>
        <v/>
      </c>
    </row>
    <row r="288" spans="1:33" s="107" customFormat="1" ht="24.95" customHeight="1">
      <c r="A288" s="110"/>
      <c r="B288" s="108" t="str">
        <f>IF($A288="","",VLOOKUP($A288,Tabla7[[#All],[NIF]:[Columna1]],2,FALSE))</f>
        <v/>
      </c>
      <c r="C288" s="108" t="str">
        <f>IF($A288="","",VLOOKUP($A288,Tabla7[[#All],[NIF]:[Columna1]],3,FALSE))</f>
        <v/>
      </c>
      <c r="D288" s="109" t="str">
        <f>IF($A288="","",VLOOKUP($A288,Tabla7[[#All],[NIF]:[Columna1]],5,FALSE))</f>
        <v/>
      </c>
      <c r="E288" s="109" t="str">
        <f>IF($A288="","",VLOOKUP($A288,Tabla7[[#All],[NIF]:[Columna1]],8,FALSE))</f>
        <v/>
      </c>
      <c r="F288" s="109" t="str">
        <f>IF($A288="","",VLOOKUP($A288,Tabla7[[#All],[NIF]:[Columna1]],6,FALSE))</f>
        <v/>
      </c>
      <c r="G288" s="108" t="str">
        <f>IF($A288="","",VLOOKUP($A288,Tabla7[[#All],[NIF]:[Columna1]],7,FALSE))</f>
        <v/>
      </c>
      <c r="H288" s="109" t="str">
        <f>IF(Tabla75[[#This Row],[CAUSA VARIACIÓN]]="","","SI")</f>
        <v/>
      </c>
      <c r="I288" s="110"/>
      <c r="J288" s="120"/>
      <c r="K288" s="120"/>
      <c r="L288" s="115"/>
      <c r="M288" s="115"/>
      <c r="N288" s="115"/>
      <c r="O288" s="115"/>
      <c r="P288" s="157" t="str">
        <f t="shared" si="10"/>
        <v/>
      </c>
      <c r="Q2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8" s="124"/>
      <c r="S288" s="125"/>
      <c r="T288" s="109" t="str">
        <f t="shared" si="11"/>
        <v/>
      </c>
      <c r="U288" s="176" t="str">
        <f>IF(Tabla75[[#This Row],[NIF]]="","",(Q288*(IF(S288&gt;1,0,S288*0.1))*('NO TOCAR'!$AB$4)*(T288/10)))</f>
        <v/>
      </c>
      <c r="V288" s="114"/>
      <c r="W288" s="114"/>
      <c r="X288" s="126"/>
      <c r="Y288" s="114"/>
      <c r="Z288" s="114"/>
      <c r="AA288" s="176" t="str">
        <f>IF(A288="","",SUM(IF(Y288&gt;1,1,Y288),IF(W288&gt;12,12,W288)*0.6)*(IF(S288&gt;1,0,S288))*'NO TOCAR'!$AB$4*(T288/100))</f>
        <v/>
      </c>
      <c r="AB288" s="178" t="str">
        <f>IF(Tabla75[[#This Row],[NIF]]="","",U:U+AA:AA)</f>
        <v/>
      </c>
      <c r="AC288" s="117"/>
      <c r="AD288" s="109" t="str">
        <f>IF(Tabla75[[#This Row],[NIF]]="","",ENTRADA!$P$19)</f>
        <v/>
      </c>
      <c r="AE288" s="109" t="str">
        <f>IF(Tabla75[[#This Row],[NIF]]="","",ENTRADA!$F$11)</f>
        <v/>
      </c>
      <c r="AF288" s="109" t="str">
        <f>IF(Tabla75[[#This Row],[NIF]]="","",ENTRADA!$F$9)</f>
        <v/>
      </c>
      <c r="AG288" s="108" t="str">
        <f>IF(Tabla75[[#This Row],[NIF]]="","",ENTRADA!$P$9)</f>
        <v/>
      </c>
    </row>
    <row r="289" spans="1:33" s="107" customFormat="1" ht="24.95" customHeight="1">
      <c r="A289" s="110"/>
      <c r="B289" s="108" t="str">
        <f>IF($A289="","",VLOOKUP($A289,Tabla7[[#All],[NIF]:[Columna1]],2,FALSE))</f>
        <v/>
      </c>
      <c r="C289" s="108" t="str">
        <f>IF($A289="","",VLOOKUP($A289,Tabla7[[#All],[NIF]:[Columna1]],3,FALSE))</f>
        <v/>
      </c>
      <c r="D289" s="109" t="str">
        <f>IF($A289="","",VLOOKUP($A289,Tabla7[[#All],[NIF]:[Columna1]],5,FALSE))</f>
        <v/>
      </c>
      <c r="E289" s="109" t="str">
        <f>IF($A289="","",VLOOKUP($A289,Tabla7[[#All],[NIF]:[Columna1]],8,FALSE))</f>
        <v/>
      </c>
      <c r="F289" s="109" t="str">
        <f>IF($A289="","",VLOOKUP($A289,Tabla7[[#All],[NIF]:[Columna1]],6,FALSE))</f>
        <v/>
      </c>
      <c r="G289" s="108" t="str">
        <f>IF($A289="","",VLOOKUP($A289,Tabla7[[#All],[NIF]:[Columna1]],7,FALSE))</f>
        <v/>
      </c>
      <c r="H289" s="109" t="str">
        <f>IF(Tabla75[[#This Row],[CAUSA VARIACIÓN]]="","","SI")</f>
        <v/>
      </c>
      <c r="I289" s="110"/>
      <c r="J289" s="120"/>
      <c r="K289" s="120"/>
      <c r="L289" s="115"/>
      <c r="M289" s="115"/>
      <c r="N289" s="115"/>
      <c r="O289" s="115"/>
      <c r="P289" s="157" t="str">
        <f t="shared" si="10"/>
        <v/>
      </c>
      <c r="Q2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89" s="124"/>
      <c r="S289" s="125"/>
      <c r="T289" s="109" t="str">
        <f t="shared" si="11"/>
        <v/>
      </c>
      <c r="U289" s="176" t="str">
        <f>IF(Tabla75[[#This Row],[NIF]]="","",(Q289*(IF(S289&gt;1,0,S289*0.1))*('NO TOCAR'!$AB$4)*(T289/10)))</f>
        <v/>
      </c>
      <c r="V289" s="114"/>
      <c r="W289" s="114"/>
      <c r="X289" s="126"/>
      <c r="Y289" s="114"/>
      <c r="Z289" s="114"/>
      <c r="AA289" s="176" t="str">
        <f>IF(A289="","",SUM(IF(Y289&gt;1,1,Y289),IF(W289&gt;12,12,W289)*0.6)*(IF(S289&gt;1,0,S289))*'NO TOCAR'!$AB$4*(T289/100))</f>
        <v/>
      </c>
      <c r="AB289" s="178" t="str">
        <f>IF(Tabla75[[#This Row],[NIF]]="","",U:U+AA:AA)</f>
        <v/>
      </c>
      <c r="AC289" s="117"/>
      <c r="AD289" s="109" t="str">
        <f>IF(Tabla75[[#This Row],[NIF]]="","",ENTRADA!$P$19)</f>
        <v/>
      </c>
      <c r="AE289" s="109" t="str">
        <f>IF(Tabla75[[#This Row],[NIF]]="","",ENTRADA!$F$11)</f>
        <v/>
      </c>
      <c r="AF289" s="109" t="str">
        <f>IF(Tabla75[[#This Row],[NIF]]="","",ENTRADA!$F$9)</f>
        <v/>
      </c>
      <c r="AG289" s="108" t="str">
        <f>IF(Tabla75[[#This Row],[NIF]]="","",ENTRADA!$P$9)</f>
        <v/>
      </c>
    </row>
    <row r="290" spans="1:33" s="107" customFormat="1" ht="24.95" customHeight="1">
      <c r="A290" s="110"/>
      <c r="B290" s="108" t="str">
        <f>IF($A290="","",VLOOKUP($A290,Tabla7[[#All],[NIF]:[Columna1]],2,FALSE))</f>
        <v/>
      </c>
      <c r="C290" s="108" t="str">
        <f>IF($A290="","",VLOOKUP($A290,Tabla7[[#All],[NIF]:[Columna1]],3,FALSE))</f>
        <v/>
      </c>
      <c r="D290" s="109" t="str">
        <f>IF($A290="","",VLOOKUP($A290,Tabla7[[#All],[NIF]:[Columna1]],5,FALSE))</f>
        <v/>
      </c>
      <c r="E290" s="109" t="str">
        <f>IF($A290="","",VLOOKUP($A290,Tabla7[[#All],[NIF]:[Columna1]],8,FALSE))</f>
        <v/>
      </c>
      <c r="F290" s="109" t="str">
        <f>IF($A290="","",VLOOKUP($A290,Tabla7[[#All],[NIF]:[Columna1]],6,FALSE))</f>
        <v/>
      </c>
      <c r="G290" s="108" t="str">
        <f>IF($A290="","",VLOOKUP($A290,Tabla7[[#All],[NIF]:[Columna1]],7,FALSE))</f>
        <v/>
      </c>
      <c r="H290" s="109" t="str">
        <f>IF(Tabla75[[#This Row],[CAUSA VARIACIÓN]]="","","SI")</f>
        <v/>
      </c>
      <c r="I290" s="110"/>
      <c r="J290" s="120"/>
      <c r="K290" s="120"/>
      <c r="L290" s="115"/>
      <c r="M290" s="160"/>
      <c r="N290" s="115"/>
      <c r="O290" s="115"/>
      <c r="P290" s="157" t="str">
        <f t="shared" si="10"/>
        <v/>
      </c>
      <c r="Q2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0" s="124"/>
      <c r="S290" s="125"/>
      <c r="T290" s="109" t="str">
        <f t="shared" si="11"/>
        <v/>
      </c>
      <c r="U290" s="176" t="str">
        <f>IF(Tabla75[[#This Row],[NIF]]="","",(Q290*(IF(S290&gt;1,0,S290*0.1))*('NO TOCAR'!$AB$4)*(T290/10)))</f>
        <v/>
      </c>
      <c r="V290" s="114"/>
      <c r="W290" s="114"/>
      <c r="X290" s="126"/>
      <c r="Y290" s="114"/>
      <c r="Z290" s="114"/>
      <c r="AA290" s="176" t="str">
        <f>IF(A290="","",SUM(IF(Y290&gt;1,1,Y290),IF(W290&gt;12,12,W290)*0.6)*(IF(S290&gt;1,0,S290))*'NO TOCAR'!$AB$4*(T290/100))</f>
        <v/>
      </c>
      <c r="AB290" s="178" t="str">
        <f>IF(Tabla75[[#This Row],[NIF]]="","",U:U+AA:AA)</f>
        <v/>
      </c>
      <c r="AC290" s="117"/>
      <c r="AD290" s="109" t="str">
        <f>IF(Tabla75[[#This Row],[NIF]]="","",ENTRADA!$P$19)</f>
        <v/>
      </c>
      <c r="AE290" s="109" t="str">
        <f>IF(Tabla75[[#This Row],[NIF]]="","",ENTRADA!$F$11)</f>
        <v/>
      </c>
      <c r="AF290" s="109" t="str">
        <f>IF(Tabla75[[#This Row],[NIF]]="","",ENTRADA!$F$9)</f>
        <v/>
      </c>
      <c r="AG290" s="108" t="str">
        <f>IF(Tabla75[[#This Row],[NIF]]="","",ENTRADA!$P$9)</f>
        <v/>
      </c>
    </row>
    <row r="291" spans="1:33" s="107" customFormat="1" ht="24.95" customHeight="1">
      <c r="A291" s="110"/>
      <c r="B291" s="108" t="str">
        <f>IF($A291="","",VLOOKUP($A291,Tabla7[[#All],[NIF]:[Columna1]],2,FALSE))</f>
        <v/>
      </c>
      <c r="C291" s="108" t="str">
        <f>IF($A291="","",VLOOKUP($A291,Tabla7[[#All],[NIF]:[Columna1]],3,FALSE))</f>
        <v/>
      </c>
      <c r="D291" s="109" t="str">
        <f>IF($A291="","",VLOOKUP($A291,Tabla7[[#All],[NIF]:[Columna1]],5,FALSE))</f>
        <v/>
      </c>
      <c r="E291" s="109" t="str">
        <f>IF($A291="","",VLOOKUP($A291,Tabla7[[#All],[NIF]:[Columna1]],8,FALSE))</f>
        <v/>
      </c>
      <c r="F291" s="109" t="str">
        <f>IF($A291="","",VLOOKUP($A291,Tabla7[[#All],[NIF]:[Columna1]],6,FALSE))</f>
        <v/>
      </c>
      <c r="G291" s="108" t="str">
        <f>IF($A291="","",VLOOKUP($A291,Tabla7[[#All],[NIF]:[Columna1]],7,FALSE))</f>
        <v/>
      </c>
      <c r="H291" s="109" t="str">
        <f>IF(Tabla75[[#This Row],[CAUSA VARIACIÓN]]="","","SI")</f>
        <v/>
      </c>
      <c r="I291" s="110"/>
      <c r="J291" s="120"/>
      <c r="K291" s="120"/>
      <c r="L291" s="115"/>
      <c r="M291" s="115"/>
      <c r="N291" s="115"/>
      <c r="O291" s="115"/>
      <c r="P291" s="157" t="str">
        <f t="shared" si="10"/>
        <v/>
      </c>
      <c r="Q2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1" s="124"/>
      <c r="S291" s="125"/>
      <c r="T291" s="109" t="str">
        <f t="shared" si="11"/>
        <v/>
      </c>
      <c r="U291" s="176" t="str">
        <f>IF(Tabla75[[#This Row],[NIF]]="","",(Q291*(IF(S291&gt;1,0,S291*0.1))*('NO TOCAR'!$AB$4)*(T291/10)))</f>
        <v/>
      </c>
      <c r="V291" s="114"/>
      <c r="W291" s="114"/>
      <c r="X291" s="126"/>
      <c r="Y291" s="114"/>
      <c r="Z291" s="114"/>
      <c r="AA291" s="176" t="str">
        <f>IF(A291="","",SUM(IF(Y291&gt;1,1,Y291),IF(W291&gt;12,12,W291)*0.6)*(IF(S291&gt;1,0,S291))*'NO TOCAR'!$AB$4*(T291/100))</f>
        <v/>
      </c>
      <c r="AB291" s="178" t="str">
        <f>IF(Tabla75[[#This Row],[NIF]]="","",U:U+AA:AA)</f>
        <v/>
      </c>
      <c r="AC291" s="117"/>
      <c r="AD291" s="109" t="str">
        <f>IF(Tabla75[[#This Row],[NIF]]="","",ENTRADA!$P$19)</f>
        <v/>
      </c>
      <c r="AE291" s="109" t="str">
        <f>IF(Tabla75[[#This Row],[NIF]]="","",ENTRADA!$F$11)</f>
        <v/>
      </c>
      <c r="AF291" s="109" t="str">
        <f>IF(Tabla75[[#This Row],[NIF]]="","",ENTRADA!$F$9)</f>
        <v/>
      </c>
      <c r="AG291" s="108" t="str">
        <f>IF(Tabla75[[#This Row],[NIF]]="","",ENTRADA!$P$9)</f>
        <v/>
      </c>
    </row>
    <row r="292" spans="1:33" s="107" customFormat="1" ht="24.95" customHeight="1">
      <c r="A292" s="110"/>
      <c r="B292" s="108" t="str">
        <f>IF($A292="","",VLOOKUP($A292,Tabla7[[#All],[NIF]:[Columna1]],2,FALSE))</f>
        <v/>
      </c>
      <c r="C292" s="108" t="str">
        <f>IF($A292="","",VLOOKUP($A292,Tabla7[[#All],[NIF]:[Columna1]],3,FALSE))</f>
        <v/>
      </c>
      <c r="D292" s="109" t="str">
        <f>IF($A292="","",VLOOKUP($A292,Tabla7[[#All],[NIF]:[Columna1]],5,FALSE))</f>
        <v/>
      </c>
      <c r="E292" s="109" t="str">
        <f>IF($A292="","",VLOOKUP($A292,Tabla7[[#All],[NIF]:[Columna1]],8,FALSE))</f>
        <v/>
      </c>
      <c r="F292" s="109" t="str">
        <f>IF($A292="","",VLOOKUP($A292,Tabla7[[#All],[NIF]:[Columna1]],6,FALSE))</f>
        <v/>
      </c>
      <c r="G292" s="108" t="str">
        <f>IF($A292="","",VLOOKUP($A292,Tabla7[[#All],[NIF]:[Columna1]],7,FALSE))</f>
        <v/>
      </c>
      <c r="H292" s="109" t="str">
        <f>IF(Tabla75[[#This Row],[CAUSA VARIACIÓN]]="","","SI")</f>
        <v/>
      </c>
      <c r="I292" s="110"/>
      <c r="J292" s="120"/>
      <c r="K292" s="120"/>
      <c r="L292" s="115"/>
      <c r="M292" s="115"/>
      <c r="N292" s="115"/>
      <c r="O292" s="115"/>
      <c r="P292" s="157" t="str">
        <f t="shared" si="10"/>
        <v/>
      </c>
      <c r="Q2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2" s="124"/>
      <c r="S292" s="125"/>
      <c r="T292" s="109" t="str">
        <f t="shared" si="11"/>
        <v/>
      </c>
      <c r="U292" s="176" t="str">
        <f>IF(Tabla75[[#This Row],[NIF]]="","",(Q292*(IF(S292&gt;1,0,S292*0.1))*('NO TOCAR'!$AB$4)*(T292/10)))</f>
        <v/>
      </c>
      <c r="V292" s="114"/>
      <c r="W292" s="114"/>
      <c r="X292" s="126"/>
      <c r="Y292" s="114"/>
      <c r="Z292" s="114"/>
      <c r="AA292" s="176" t="str">
        <f>IF(A292="","",SUM(IF(Y292&gt;1,1,Y292),IF(W292&gt;12,12,W292)*0.6)*(IF(S292&gt;1,0,S292))*'NO TOCAR'!$AB$4*(T292/100))</f>
        <v/>
      </c>
      <c r="AB292" s="178" t="str">
        <f>IF(Tabla75[[#This Row],[NIF]]="","",U:U+AA:AA)</f>
        <v/>
      </c>
      <c r="AC292" s="117"/>
      <c r="AD292" s="109" t="str">
        <f>IF(Tabla75[[#This Row],[NIF]]="","",ENTRADA!$P$19)</f>
        <v/>
      </c>
      <c r="AE292" s="109" t="str">
        <f>IF(Tabla75[[#This Row],[NIF]]="","",ENTRADA!$F$11)</f>
        <v/>
      </c>
      <c r="AF292" s="109" t="str">
        <f>IF(Tabla75[[#This Row],[NIF]]="","",ENTRADA!$F$9)</f>
        <v/>
      </c>
      <c r="AG292" s="108" t="str">
        <f>IF(Tabla75[[#This Row],[NIF]]="","",ENTRADA!$P$9)</f>
        <v/>
      </c>
    </row>
    <row r="293" spans="1:33" s="107" customFormat="1" ht="24.95" customHeight="1">
      <c r="A293" s="110"/>
      <c r="B293" s="108" t="str">
        <f>IF($A293="","",VLOOKUP($A293,Tabla7[[#All],[NIF]:[Columna1]],2,FALSE))</f>
        <v/>
      </c>
      <c r="C293" s="108" t="str">
        <f>IF($A293="","",VLOOKUP($A293,Tabla7[[#All],[NIF]:[Columna1]],3,FALSE))</f>
        <v/>
      </c>
      <c r="D293" s="109" t="str">
        <f>IF($A293="","",VLOOKUP($A293,Tabla7[[#All],[NIF]:[Columna1]],5,FALSE))</f>
        <v/>
      </c>
      <c r="E293" s="109" t="str">
        <f>IF($A293="","",VLOOKUP($A293,Tabla7[[#All],[NIF]:[Columna1]],8,FALSE))</f>
        <v/>
      </c>
      <c r="F293" s="109" t="str">
        <f>IF($A293="","",VLOOKUP($A293,Tabla7[[#All],[NIF]:[Columna1]],6,FALSE))</f>
        <v/>
      </c>
      <c r="G293" s="108" t="str">
        <f>IF($A293="","",VLOOKUP($A293,Tabla7[[#All],[NIF]:[Columna1]],7,FALSE))</f>
        <v/>
      </c>
      <c r="H293" s="109" t="str">
        <f>IF(Tabla75[[#This Row],[CAUSA VARIACIÓN]]="","","SI")</f>
        <v/>
      </c>
      <c r="I293" s="110"/>
      <c r="J293" s="120"/>
      <c r="K293" s="120"/>
      <c r="L293" s="115"/>
      <c r="M293" s="115"/>
      <c r="N293" s="115"/>
      <c r="O293" s="115"/>
      <c r="P293" s="157" t="str">
        <f t="shared" si="10"/>
        <v/>
      </c>
      <c r="Q2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3" s="124"/>
      <c r="S293" s="125"/>
      <c r="T293" s="109" t="str">
        <f t="shared" si="11"/>
        <v/>
      </c>
      <c r="U293" s="176" t="str">
        <f>IF(Tabla75[[#This Row],[NIF]]="","",(Q293*(IF(S293&gt;1,0,S293*0.1))*('NO TOCAR'!$AB$4)*(T293/10)))</f>
        <v/>
      </c>
      <c r="V293" s="114"/>
      <c r="W293" s="114"/>
      <c r="X293" s="126"/>
      <c r="Y293" s="114"/>
      <c r="Z293" s="114"/>
      <c r="AA293" s="176" t="str">
        <f>IF(A293="","",SUM(IF(Y293&gt;1,1,Y293),IF(W293&gt;12,12,W293)*0.6)*(IF(S293&gt;1,0,S293))*'NO TOCAR'!$AB$4*(T293/100))</f>
        <v/>
      </c>
      <c r="AB293" s="178" t="str">
        <f>IF(Tabla75[[#This Row],[NIF]]="","",U:U+AA:AA)</f>
        <v/>
      </c>
      <c r="AC293" s="117"/>
      <c r="AD293" s="109" t="str">
        <f>IF(Tabla75[[#This Row],[NIF]]="","",ENTRADA!$P$19)</f>
        <v/>
      </c>
      <c r="AE293" s="109" t="str">
        <f>IF(Tabla75[[#This Row],[NIF]]="","",ENTRADA!$F$11)</f>
        <v/>
      </c>
      <c r="AF293" s="109" t="str">
        <f>IF(Tabla75[[#This Row],[NIF]]="","",ENTRADA!$F$9)</f>
        <v/>
      </c>
      <c r="AG293" s="108" t="str">
        <f>IF(Tabla75[[#This Row],[NIF]]="","",ENTRADA!$P$9)</f>
        <v/>
      </c>
    </row>
    <row r="294" spans="1:33" s="107" customFormat="1" ht="24.95" customHeight="1">
      <c r="A294" s="110"/>
      <c r="B294" s="108" t="str">
        <f>IF($A294="","",VLOOKUP($A294,Tabla7[[#All],[NIF]:[Columna1]],2,FALSE))</f>
        <v/>
      </c>
      <c r="C294" s="108" t="str">
        <f>IF($A294="","",VLOOKUP($A294,Tabla7[[#All],[NIF]:[Columna1]],3,FALSE))</f>
        <v/>
      </c>
      <c r="D294" s="109" t="str">
        <f>IF($A294="","",VLOOKUP($A294,Tabla7[[#All],[NIF]:[Columna1]],5,FALSE))</f>
        <v/>
      </c>
      <c r="E294" s="109" t="str">
        <f>IF($A294="","",VLOOKUP($A294,Tabla7[[#All],[NIF]:[Columna1]],8,FALSE))</f>
        <v/>
      </c>
      <c r="F294" s="109" t="str">
        <f>IF($A294="","",VLOOKUP($A294,Tabla7[[#All],[NIF]:[Columna1]],6,FALSE))</f>
        <v/>
      </c>
      <c r="G294" s="108" t="str">
        <f>IF($A294="","",VLOOKUP($A294,Tabla7[[#All],[NIF]:[Columna1]],7,FALSE))</f>
        <v/>
      </c>
      <c r="H294" s="109" t="str">
        <f>IF(Tabla75[[#This Row],[CAUSA VARIACIÓN]]="","","SI")</f>
        <v/>
      </c>
      <c r="I294" s="110"/>
      <c r="J294" s="120"/>
      <c r="K294" s="120"/>
      <c r="L294" s="115"/>
      <c r="M294" s="160"/>
      <c r="N294" s="115"/>
      <c r="O294" s="115"/>
      <c r="P294" s="157" t="str">
        <f t="shared" si="10"/>
        <v/>
      </c>
      <c r="Q2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4" s="124"/>
      <c r="S294" s="125"/>
      <c r="T294" s="109" t="str">
        <f t="shared" si="11"/>
        <v/>
      </c>
      <c r="U294" s="176" t="str">
        <f>IF(Tabla75[[#This Row],[NIF]]="","",(Q294*(IF(S294&gt;1,0,S294*0.1))*('NO TOCAR'!$AB$4)*(T294/10)))</f>
        <v/>
      </c>
      <c r="V294" s="114"/>
      <c r="W294" s="114"/>
      <c r="X294" s="126"/>
      <c r="Y294" s="114"/>
      <c r="Z294" s="114"/>
      <c r="AA294" s="176" t="str">
        <f>IF(A294="","",SUM(IF(Y294&gt;1,1,Y294),IF(W294&gt;12,12,W294)*0.6)*(IF(S294&gt;1,0,S294))*'NO TOCAR'!$AB$4*(T294/100))</f>
        <v/>
      </c>
      <c r="AB294" s="178" t="str">
        <f>IF(Tabla75[[#This Row],[NIF]]="","",U:U+AA:AA)</f>
        <v/>
      </c>
      <c r="AC294" s="117"/>
      <c r="AD294" s="109" t="str">
        <f>IF(Tabla75[[#This Row],[NIF]]="","",ENTRADA!$P$19)</f>
        <v/>
      </c>
      <c r="AE294" s="109" t="str">
        <f>IF(Tabla75[[#This Row],[NIF]]="","",ENTRADA!$F$11)</f>
        <v/>
      </c>
      <c r="AF294" s="109" t="str">
        <f>IF(Tabla75[[#This Row],[NIF]]="","",ENTRADA!$F$9)</f>
        <v/>
      </c>
      <c r="AG294" s="108" t="str">
        <f>IF(Tabla75[[#This Row],[NIF]]="","",ENTRADA!$P$9)</f>
        <v/>
      </c>
    </row>
    <row r="295" spans="1:33" s="107" customFormat="1" ht="24.95" customHeight="1">
      <c r="A295" s="110"/>
      <c r="B295" s="108" t="str">
        <f>IF($A295="","",VLOOKUP($A295,Tabla7[[#All],[NIF]:[Columna1]],2,FALSE))</f>
        <v/>
      </c>
      <c r="C295" s="108" t="str">
        <f>IF($A295="","",VLOOKUP($A295,Tabla7[[#All],[NIF]:[Columna1]],3,FALSE))</f>
        <v/>
      </c>
      <c r="D295" s="109" t="str">
        <f>IF($A295="","",VLOOKUP($A295,Tabla7[[#All],[NIF]:[Columna1]],5,FALSE))</f>
        <v/>
      </c>
      <c r="E295" s="109" t="str">
        <f>IF($A295="","",VLOOKUP($A295,Tabla7[[#All],[NIF]:[Columna1]],8,FALSE))</f>
        <v/>
      </c>
      <c r="F295" s="109" t="str">
        <f>IF($A295="","",VLOOKUP($A295,Tabla7[[#All],[NIF]:[Columna1]],6,FALSE))</f>
        <v/>
      </c>
      <c r="G295" s="108" t="str">
        <f>IF($A295="","",VLOOKUP($A295,Tabla7[[#All],[NIF]:[Columna1]],7,FALSE))</f>
        <v/>
      </c>
      <c r="H295" s="109" t="str">
        <f>IF(Tabla75[[#This Row],[CAUSA VARIACIÓN]]="","","SI")</f>
        <v/>
      </c>
      <c r="I295" s="110"/>
      <c r="J295" s="120"/>
      <c r="K295" s="120"/>
      <c r="L295" s="115"/>
      <c r="M295" s="115"/>
      <c r="N295" s="115"/>
      <c r="O295" s="115"/>
      <c r="P295" s="157" t="str">
        <f t="shared" si="10"/>
        <v/>
      </c>
      <c r="Q2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5" s="124"/>
      <c r="S295" s="125"/>
      <c r="T295" s="109" t="str">
        <f t="shared" si="11"/>
        <v/>
      </c>
      <c r="U295" s="176" t="str">
        <f>IF(Tabla75[[#This Row],[NIF]]="","",(Q295*(IF(S295&gt;1,0,S295*0.1))*('NO TOCAR'!$AB$4)*(T295/10)))</f>
        <v/>
      </c>
      <c r="V295" s="114"/>
      <c r="W295" s="114"/>
      <c r="X295" s="126"/>
      <c r="Y295" s="114"/>
      <c r="Z295" s="114"/>
      <c r="AA295" s="176" t="str">
        <f>IF(A295="","",SUM(IF(Y295&gt;1,1,Y295),IF(W295&gt;12,12,W295)*0.6)*(IF(S295&gt;1,0,S295))*'NO TOCAR'!$AB$4*(T295/100))</f>
        <v/>
      </c>
      <c r="AB295" s="178" t="str">
        <f>IF(Tabla75[[#This Row],[NIF]]="","",U:U+AA:AA)</f>
        <v/>
      </c>
      <c r="AC295" s="117"/>
      <c r="AD295" s="109" t="str">
        <f>IF(Tabla75[[#This Row],[NIF]]="","",ENTRADA!$P$19)</f>
        <v/>
      </c>
      <c r="AE295" s="109" t="str">
        <f>IF(Tabla75[[#This Row],[NIF]]="","",ENTRADA!$F$11)</f>
        <v/>
      </c>
      <c r="AF295" s="109" t="str">
        <f>IF(Tabla75[[#This Row],[NIF]]="","",ENTRADA!$F$9)</f>
        <v/>
      </c>
      <c r="AG295" s="108" t="str">
        <f>IF(Tabla75[[#This Row],[NIF]]="","",ENTRADA!$P$9)</f>
        <v/>
      </c>
    </row>
    <row r="296" spans="1:33" s="107" customFormat="1" ht="24.95" customHeight="1">
      <c r="A296" s="110"/>
      <c r="B296" s="108" t="str">
        <f>IF($A296="","",VLOOKUP($A296,Tabla7[[#All],[NIF]:[Columna1]],2,FALSE))</f>
        <v/>
      </c>
      <c r="C296" s="108" t="str">
        <f>IF($A296="","",VLOOKUP($A296,Tabla7[[#All],[NIF]:[Columna1]],3,FALSE))</f>
        <v/>
      </c>
      <c r="D296" s="109" t="str">
        <f>IF($A296="","",VLOOKUP($A296,Tabla7[[#All],[NIF]:[Columna1]],5,FALSE))</f>
        <v/>
      </c>
      <c r="E296" s="109" t="str">
        <f>IF($A296="","",VLOOKUP($A296,Tabla7[[#All],[NIF]:[Columna1]],8,FALSE))</f>
        <v/>
      </c>
      <c r="F296" s="109" t="str">
        <f>IF($A296="","",VLOOKUP($A296,Tabla7[[#All],[NIF]:[Columna1]],6,FALSE))</f>
        <v/>
      </c>
      <c r="G296" s="108" t="str">
        <f>IF($A296="","",VLOOKUP($A296,Tabla7[[#All],[NIF]:[Columna1]],7,FALSE))</f>
        <v/>
      </c>
      <c r="H296" s="109" t="str">
        <f>IF(Tabla75[[#This Row],[CAUSA VARIACIÓN]]="","","SI")</f>
        <v/>
      </c>
      <c r="I296" s="110"/>
      <c r="J296" s="120"/>
      <c r="K296" s="120"/>
      <c r="L296" s="115"/>
      <c r="M296" s="115"/>
      <c r="N296" s="115"/>
      <c r="O296" s="115"/>
      <c r="P296" s="157" t="str">
        <f t="shared" si="10"/>
        <v/>
      </c>
      <c r="Q2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6" s="124"/>
      <c r="S296" s="125"/>
      <c r="T296" s="109" t="str">
        <f t="shared" si="11"/>
        <v/>
      </c>
      <c r="U296" s="176" t="str">
        <f>IF(Tabla75[[#This Row],[NIF]]="","",(Q296*(IF(S296&gt;1,0,S296*0.1))*('NO TOCAR'!$AB$4)*(T296/10)))</f>
        <v/>
      </c>
      <c r="V296" s="114"/>
      <c r="W296" s="114"/>
      <c r="X296" s="126"/>
      <c r="Y296" s="114"/>
      <c r="Z296" s="114"/>
      <c r="AA296" s="176" t="str">
        <f>IF(A296="","",SUM(IF(Y296&gt;1,1,Y296),IF(W296&gt;12,12,W296)*0.6)*(IF(S296&gt;1,0,S296))*'NO TOCAR'!$AB$4*(T296/100))</f>
        <v/>
      </c>
      <c r="AB296" s="178" t="str">
        <f>IF(Tabla75[[#This Row],[NIF]]="","",U:U+AA:AA)</f>
        <v/>
      </c>
      <c r="AC296" s="117"/>
      <c r="AD296" s="109" t="str">
        <f>IF(Tabla75[[#This Row],[NIF]]="","",ENTRADA!$P$19)</f>
        <v/>
      </c>
      <c r="AE296" s="109" t="str">
        <f>IF(Tabla75[[#This Row],[NIF]]="","",ENTRADA!$F$11)</f>
        <v/>
      </c>
      <c r="AF296" s="109" t="str">
        <f>IF(Tabla75[[#This Row],[NIF]]="","",ENTRADA!$F$9)</f>
        <v/>
      </c>
      <c r="AG296" s="108" t="str">
        <f>IF(Tabla75[[#This Row],[NIF]]="","",ENTRADA!$P$9)</f>
        <v/>
      </c>
    </row>
    <row r="297" spans="1:33" s="107" customFormat="1" ht="24.95" customHeight="1">
      <c r="A297" s="110"/>
      <c r="B297" s="108" t="str">
        <f>IF($A297="","",VLOOKUP($A297,Tabla7[[#All],[NIF]:[Columna1]],2,FALSE))</f>
        <v/>
      </c>
      <c r="C297" s="108" t="str">
        <f>IF($A297="","",VLOOKUP($A297,Tabla7[[#All],[NIF]:[Columna1]],3,FALSE))</f>
        <v/>
      </c>
      <c r="D297" s="109" t="str">
        <f>IF($A297="","",VLOOKUP($A297,Tabla7[[#All],[NIF]:[Columna1]],5,FALSE))</f>
        <v/>
      </c>
      <c r="E297" s="109" t="str">
        <f>IF($A297="","",VLOOKUP($A297,Tabla7[[#All],[NIF]:[Columna1]],8,FALSE))</f>
        <v/>
      </c>
      <c r="F297" s="109" t="str">
        <f>IF($A297="","",VLOOKUP($A297,Tabla7[[#All],[NIF]:[Columna1]],6,FALSE))</f>
        <v/>
      </c>
      <c r="G297" s="108" t="str">
        <f>IF($A297="","",VLOOKUP($A297,Tabla7[[#All],[NIF]:[Columna1]],7,FALSE))</f>
        <v/>
      </c>
      <c r="H297" s="109" t="str">
        <f>IF(Tabla75[[#This Row],[CAUSA VARIACIÓN]]="","","SI")</f>
        <v/>
      </c>
      <c r="I297" s="110"/>
      <c r="J297" s="120"/>
      <c r="K297" s="120"/>
      <c r="L297" s="115"/>
      <c r="M297" s="115"/>
      <c r="N297" s="115"/>
      <c r="O297" s="115"/>
      <c r="P297" s="157" t="str">
        <f t="shared" si="10"/>
        <v/>
      </c>
      <c r="Q2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7" s="124"/>
      <c r="S297" s="125"/>
      <c r="T297" s="109" t="str">
        <f t="shared" si="11"/>
        <v/>
      </c>
      <c r="U297" s="176" t="str">
        <f>IF(Tabla75[[#This Row],[NIF]]="","",(Q297*(IF(S297&gt;1,0,S297*0.1))*('NO TOCAR'!$AB$4)*(T297/10)))</f>
        <v/>
      </c>
      <c r="V297" s="114"/>
      <c r="W297" s="114"/>
      <c r="X297" s="126"/>
      <c r="Y297" s="114"/>
      <c r="Z297" s="114"/>
      <c r="AA297" s="176" t="str">
        <f>IF(A297="","",SUM(IF(Y297&gt;1,1,Y297),IF(W297&gt;12,12,W297)*0.6)*(IF(S297&gt;1,0,S297))*'NO TOCAR'!$AB$4*(T297/100))</f>
        <v/>
      </c>
      <c r="AB297" s="178" t="str">
        <f>IF(Tabla75[[#This Row],[NIF]]="","",U:U+AA:AA)</f>
        <v/>
      </c>
      <c r="AC297" s="117"/>
      <c r="AD297" s="109" t="str">
        <f>IF(Tabla75[[#This Row],[NIF]]="","",ENTRADA!$P$19)</f>
        <v/>
      </c>
      <c r="AE297" s="109" t="str">
        <f>IF(Tabla75[[#This Row],[NIF]]="","",ENTRADA!$F$11)</f>
        <v/>
      </c>
      <c r="AF297" s="109" t="str">
        <f>IF(Tabla75[[#This Row],[NIF]]="","",ENTRADA!$F$9)</f>
        <v/>
      </c>
      <c r="AG297" s="108" t="str">
        <f>IF(Tabla75[[#This Row],[NIF]]="","",ENTRADA!$P$9)</f>
        <v/>
      </c>
    </row>
    <row r="298" spans="1:33" s="107" customFormat="1" ht="24.95" customHeight="1">
      <c r="A298" s="110"/>
      <c r="B298" s="108" t="str">
        <f>IF($A298="","",VLOOKUP($A298,Tabla7[[#All],[NIF]:[Columna1]],2,FALSE))</f>
        <v/>
      </c>
      <c r="C298" s="108" t="str">
        <f>IF($A298="","",VLOOKUP($A298,Tabla7[[#All],[NIF]:[Columna1]],3,FALSE))</f>
        <v/>
      </c>
      <c r="D298" s="109" t="str">
        <f>IF($A298="","",VLOOKUP($A298,Tabla7[[#All],[NIF]:[Columna1]],5,FALSE))</f>
        <v/>
      </c>
      <c r="E298" s="109" t="str">
        <f>IF($A298="","",VLOOKUP($A298,Tabla7[[#All],[NIF]:[Columna1]],8,FALSE))</f>
        <v/>
      </c>
      <c r="F298" s="109" t="str">
        <f>IF($A298="","",VLOOKUP($A298,Tabla7[[#All],[NIF]:[Columna1]],6,FALSE))</f>
        <v/>
      </c>
      <c r="G298" s="108" t="str">
        <f>IF($A298="","",VLOOKUP($A298,Tabla7[[#All],[NIF]:[Columna1]],7,FALSE))</f>
        <v/>
      </c>
      <c r="H298" s="109" t="str">
        <f>IF(Tabla75[[#This Row],[CAUSA VARIACIÓN]]="","","SI")</f>
        <v/>
      </c>
      <c r="I298" s="110"/>
      <c r="J298" s="120"/>
      <c r="K298" s="120"/>
      <c r="L298" s="115"/>
      <c r="M298" s="160"/>
      <c r="N298" s="115"/>
      <c r="O298" s="115"/>
      <c r="P298" s="157" t="str">
        <f t="shared" si="10"/>
        <v/>
      </c>
      <c r="Q2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8" s="124"/>
      <c r="S298" s="125"/>
      <c r="T298" s="109" t="str">
        <f t="shared" si="11"/>
        <v/>
      </c>
      <c r="U298" s="176" t="str">
        <f>IF(Tabla75[[#This Row],[NIF]]="","",(Q298*(IF(S298&gt;1,0,S298*0.1))*('NO TOCAR'!$AB$4)*(T298/10)))</f>
        <v/>
      </c>
      <c r="V298" s="114"/>
      <c r="W298" s="114"/>
      <c r="X298" s="126"/>
      <c r="Y298" s="114"/>
      <c r="Z298" s="114"/>
      <c r="AA298" s="176" t="str">
        <f>IF(A298="","",SUM(IF(Y298&gt;1,1,Y298),IF(W298&gt;12,12,W298)*0.6)*(IF(S298&gt;1,0,S298))*'NO TOCAR'!$AB$4*(T298/100))</f>
        <v/>
      </c>
      <c r="AB298" s="178" t="str">
        <f>IF(Tabla75[[#This Row],[NIF]]="","",U:U+AA:AA)</f>
        <v/>
      </c>
      <c r="AC298" s="117"/>
      <c r="AD298" s="109" t="str">
        <f>IF(Tabla75[[#This Row],[NIF]]="","",ENTRADA!$P$19)</f>
        <v/>
      </c>
      <c r="AE298" s="109" t="str">
        <f>IF(Tabla75[[#This Row],[NIF]]="","",ENTRADA!$F$11)</f>
        <v/>
      </c>
      <c r="AF298" s="109" t="str">
        <f>IF(Tabla75[[#This Row],[NIF]]="","",ENTRADA!$F$9)</f>
        <v/>
      </c>
      <c r="AG298" s="108" t="str">
        <f>IF(Tabla75[[#This Row],[NIF]]="","",ENTRADA!$P$9)</f>
        <v/>
      </c>
    </row>
    <row r="299" spans="1:33" s="107" customFormat="1" ht="24.95" customHeight="1">
      <c r="A299" s="110"/>
      <c r="B299" s="108" t="str">
        <f>IF($A299="","",VLOOKUP($A299,Tabla7[[#All],[NIF]:[Columna1]],2,FALSE))</f>
        <v/>
      </c>
      <c r="C299" s="108" t="str">
        <f>IF($A299="","",VLOOKUP($A299,Tabla7[[#All],[NIF]:[Columna1]],3,FALSE))</f>
        <v/>
      </c>
      <c r="D299" s="109" t="str">
        <f>IF($A299="","",VLOOKUP($A299,Tabla7[[#All],[NIF]:[Columna1]],5,FALSE))</f>
        <v/>
      </c>
      <c r="E299" s="109" t="str">
        <f>IF($A299="","",VLOOKUP($A299,Tabla7[[#All],[NIF]:[Columna1]],8,FALSE))</f>
        <v/>
      </c>
      <c r="F299" s="109" t="str">
        <f>IF($A299="","",VLOOKUP($A299,Tabla7[[#All],[NIF]:[Columna1]],6,FALSE))</f>
        <v/>
      </c>
      <c r="G299" s="108" t="str">
        <f>IF($A299="","",VLOOKUP($A299,Tabla7[[#All],[NIF]:[Columna1]],7,FALSE))</f>
        <v/>
      </c>
      <c r="H299" s="109" t="str">
        <f>IF(Tabla75[[#This Row],[CAUSA VARIACIÓN]]="","","SI")</f>
        <v/>
      </c>
      <c r="I299" s="110"/>
      <c r="J299" s="120"/>
      <c r="K299" s="120"/>
      <c r="L299" s="115"/>
      <c r="M299" s="115"/>
      <c r="N299" s="115"/>
      <c r="O299" s="115"/>
      <c r="P299" s="157" t="str">
        <f t="shared" si="10"/>
        <v/>
      </c>
      <c r="Q2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299" s="124"/>
      <c r="S299" s="125"/>
      <c r="T299" s="109" t="str">
        <f t="shared" si="11"/>
        <v/>
      </c>
      <c r="U299" s="176" t="str">
        <f>IF(Tabla75[[#This Row],[NIF]]="","",(Q299*(IF(S299&gt;1,0,S299*0.1))*('NO TOCAR'!$AB$4)*(T299/10)))</f>
        <v/>
      </c>
      <c r="V299" s="114"/>
      <c r="W299" s="114"/>
      <c r="X299" s="126"/>
      <c r="Y299" s="114"/>
      <c r="Z299" s="114"/>
      <c r="AA299" s="176" t="str">
        <f>IF(A299="","",SUM(IF(Y299&gt;1,1,Y299),IF(W299&gt;12,12,W299)*0.6)*(IF(S299&gt;1,0,S299))*'NO TOCAR'!$AB$4*(T299/100))</f>
        <v/>
      </c>
      <c r="AB299" s="178" t="str">
        <f>IF(Tabla75[[#This Row],[NIF]]="","",U:U+AA:AA)</f>
        <v/>
      </c>
      <c r="AC299" s="117"/>
      <c r="AD299" s="109" t="str">
        <f>IF(Tabla75[[#This Row],[NIF]]="","",ENTRADA!$P$19)</f>
        <v/>
      </c>
      <c r="AE299" s="109" t="str">
        <f>IF(Tabla75[[#This Row],[NIF]]="","",ENTRADA!$F$11)</f>
        <v/>
      </c>
      <c r="AF299" s="109" t="str">
        <f>IF(Tabla75[[#This Row],[NIF]]="","",ENTRADA!$F$9)</f>
        <v/>
      </c>
      <c r="AG299" s="108" t="str">
        <f>IF(Tabla75[[#This Row],[NIF]]="","",ENTRADA!$P$9)</f>
        <v/>
      </c>
    </row>
    <row r="300" spans="1:33" s="107" customFormat="1" ht="24.95" customHeight="1">
      <c r="A300" s="110"/>
      <c r="B300" s="108" t="str">
        <f>IF($A300="","",VLOOKUP($A300,Tabla7[[#All],[NIF]:[Columna1]],2,FALSE))</f>
        <v/>
      </c>
      <c r="C300" s="108" t="str">
        <f>IF($A300="","",VLOOKUP($A300,Tabla7[[#All],[NIF]:[Columna1]],3,FALSE))</f>
        <v/>
      </c>
      <c r="D300" s="109" t="str">
        <f>IF($A300="","",VLOOKUP($A300,Tabla7[[#All],[NIF]:[Columna1]],5,FALSE))</f>
        <v/>
      </c>
      <c r="E300" s="109" t="str">
        <f>IF($A300="","",VLOOKUP($A300,Tabla7[[#All],[NIF]:[Columna1]],8,FALSE))</f>
        <v/>
      </c>
      <c r="F300" s="109" t="str">
        <f>IF($A300="","",VLOOKUP($A300,Tabla7[[#All],[NIF]:[Columna1]],6,FALSE))</f>
        <v/>
      </c>
      <c r="G300" s="108" t="str">
        <f>IF($A300="","",VLOOKUP($A300,Tabla7[[#All],[NIF]:[Columna1]],7,FALSE))</f>
        <v/>
      </c>
      <c r="H300" s="109" t="str">
        <f>IF(Tabla75[[#This Row],[CAUSA VARIACIÓN]]="","","SI")</f>
        <v/>
      </c>
      <c r="I300" s="110"/>
      <c r="J300" s="120"/>
      <c r="K300" s="120"/>
      <c r="L300" s="115"/>
      <c r="M300" s="115"/>
      <c r="N300" s="115"/>
      <c r="O300" s="115"/>
      <c r="P300" s="157" t="str">
        <f t="shared" si="10"/>
        <v/>
      </c>
      <c r="Q3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0" s="124"/>
      <c r="S300" s="125"/>
      <c r="T300" s="109" t="str">
        <f t="shared" si="11"/>
        <v/>
      </c>
      <c r="U300" s="176" t="str">
        <f>IF(Tabla75[[#This Row],[NIF]]="","",(Q300*(IF(S300&gt;1,0,S300*0.1))*('NO TOCAR'!$AB$4)*(T300/10)))</f>
        <v/>
      </c>
      <c r="V300" s="114"/>
      <c r="W300" s="114"/>
      <c r="X300" s="126"/>
      <c r="Y300" s="114"/>
      <c r="Z300" s="114"/>
      <c r="AA300" s="176" t="str">
        <f>IF(A300="","",SUM(IF(Y300&gt;1,1,Y300),IF(W300&gt;12,12,W300)*0.6)*(IF(S300&gt;1,0,S300))*'NO TOCAR'!$AB$4*(T300/100))</f>
        <v/>
      </c>
      <c r="AB300" s="178" t="str">
        <f>IF(Tabla75[[#This Row],[NIF]]="","",U:U+AA:AA)</f>
        <v/>
      </c>
      <c r="AC300" s="117"/>
      <c r="AD300" s="109" t="str">
        <f>IF(Tabla75[[#This Row],[NIF]]="","",ENTRADA!$P$19)</f>
        <v/>
      </c>
      <c r="AE300" s="109" t="str">
        <f>IF(Tabla75[[#This Row],[NIF]]="","",ENTRADA!$F$11)</f>
        <v/>
      </c>
      <c r="AF300" s="109" t="str">
        <f>IF(Tabla75[[#This Row],[NIF]]="","",ENTRADA!$F$9)</f>
        <v/>
      </c>
      <c r="AG300" s="108" t="str">
        <f>IF(Tabla75[[#This Row],[NIF]]="","",ENTRADA!$P$9)</f>
        <v/>
      </c>
    </row>
    <row r="301" spans="1:33" s="107" customFormat="1" ht="24.95" customHeight="1">
      <c r="A301" s="110"/>
      <c r="B301" s="108" t="str">
        <f>IF($A301="","",VLOOKUP($A301,Tabla7[[#All],[NIF]:[Columna1]],2,FALSE))</f>
        <v/>
      </c>
      <c r="C301" s="108" t="str">
        <f>IF($A301="","",VLOOKUP($A301,Tabla7[[#All],[NIF]:[Columna1]],3,FALSE))</f>
        <v/>
      </c>
      <c r="D301" s="109" t="str">
        <f>IF($A301="","",VLOOKUP($A301,Tabla7[[#All],[NIF]:[Columna1]],5,FALSE))</f>
        <v/>
      </c>
      <c r="E301" s="109" t="str">
        <f>IF($A301="","",VLOOKUP($A301,Tabla7[[#All],[NIF]:[Columna1]],8,FALSE))</f>
        <v/>
      </c>
      <c r="F301" s="109" t="str">
        <f>IF($A301="","",VLOOKUP($A301,Tabla7[[#All],[NIF]:[Columna1]],6,FALSE))</f>
        <v/>
      </c>
      <c r="G301" s="108" t="str">
        <f>IF($A301="","",VLOOKUP($A301,Tabla7[[#All],[NIF]:[Columna1]],7,FALSE))</f>
        <v/>
      </c>
      <c r="H301" s="109" t="str">
        <f>IF(Tabla75[[#This Row],[CAUSA VARIACIÓN]]="","","SI")</f>
        <v/>
      </c>
      <c r="I301" s="110"/>
      <c r="J301" s="120"/>
      <c r="K301" s="120"/>
      <c r="L301" s="115"/>
      <c r="M301" s="115"/>
      <c r="N301" s="115"/>
      <c r="O301" s="115"/>
      <c r="P301" s="157" t="str">
        <f t="shared" si="10"/>
        <v/>
      </c>
      <c r="Q30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1" s="124"/>
      <c r="S301" s="125"/>
      <c r="T301" s="109" t="str">
        <f t="shared" si="11"/>
        <v/>
      </c>
      <c r="U301" s="176" t="str">
        <f>IF(Tabla75[[#This Row],[NIF]]="","",(Q301*(IF(S301&gt;1,0,S301*0.1))*('NO TOCAR'!$AB$4)*(T301/10)))</f>
        <v/>
      </c>
      <c r="V301" s="114"/>
      <c r="W301" s="114"/>
      <c r="X301" s="126"/>
      <c r="Y301" s="114"/>
      <c r="Z301" s="114"/>
      <c r="AA301" s="176" t="str">
        <f>IF(A301="","",SUM(IF(Y301&gt;1,1,Y301),IF(W301&gt;12,12,W301)*0.6)*(IF(S301&gt;1,0,S301))*'NO TOCAR'!$AB$4*(T301/100))</f>
        <v/>
      </c>
      <c r="AB301" s="178" t="str">
        <f>IF(Tabla75[[#This Row],[NIF]]="","",U:U+AA:AA)</f>
        <v/>
      </c>
      <c r="AC301" s="117"/>
      <c r="AD301" s="109" t="str">
        <f>IF(Tabla75[[#This Row],[NIF]]="","",ENTRADA!$P$19)</f>
        <v/>
      </c>
      <c r="AE301" s="109" t="str">
        <f>IF(Tabla75[[#This Row],[NIF]]="","",ENTRADA!$F$11)</f>
        <v/>
      </c>
      <c r="AF301" s="109" t="str">
        <f>IF(Tabla75[[#This Row],[NIF]]="","",ENTRADA!$F$9)</f>
        <v/>
      </c>
      <c r="AG301" s="108" t="str">
        <f>IF(Tabla75[[#This Row],[NIF]]="","",ENTRADA!$P$9)</f>
        <v/>
      </c>
    </row>
    <row r="302" spans="1:33" s="107" customFormat="1" ht="24.95" customHeight="1">
      <c r="A302" s="110"/>
      <c r="B302" s="108" t="str">
        <f>IF($A302="","",VLOOKUP($A302,Tabla7[[#All],[NIF]:[Columna1]],2,FALSE))</f>
        <v/>
      </c>
      <c r="C302" s="108" t="str">
        <f>IF($A302="","",VLOOKUP($A302,Tabla7[[#All],[NIF]:[Columna1]],3,FALSE))</f>
        <v/>
      </c>
      <c r="D302" s="109" t="str">
        <f>IF($A302="","",VLOOKUP($A302,Tabla7[[#All],[NIF]:[Columna1]],5,FALSE))</f>
        <v/>
      </c>
      <c r="E302" s="109" t="str">
        <f>IF($A302="","",VLOOKUP($A302,Tabla7[[#All],[NIF]:[Columna1]],8,FALSE))</f>
        <v/>
      </c>
      <c r="F302" s="109" t="str">
        <f>IF($A302="","",VLOOKUP($A302,Tabla7[[#All],[NIF]:[Columna1]],6,FALSE))</f>
        <v/>
      </c>
      <c r="G302" s="108" t="str">
        <f>IF($A302="","",VLOOKUP($A302,Tabla7[[#All],[NIF]:[Columna1]],7,FALSE))</f>
        <v/>
      </c>
      <c r="H302" s="109" t="str">
        <f>IF(Tabla75[[#This Row],[CAUSA VARIACIÓN]]="","","SI")</f>
        <v/>
      </c>
      <c r="I302" s="110"/>
      <c r="J302" s="120"/>
      <c r="K302" s="120"/>
      <c r="L302" s="115"/>
      <c r="M302" s="160"/>
      <c r="N302" s="115"/>
      <c r="O302" s="115"/>
      <c r="P302" s="157" t="str">
        <f t="shared" si="10"/>
        <v/>
      </c>
      <c r="Q30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2" s="124"/>
      <c r="S302" s="125"/>
      <c r="T302" s="109" t="str">
        <f t="shared" si="11"/>
        <v/>
      </c>
      <c r="U302" s="176" t="str">
        <f>IF(Tabla75[[#This Row],[NIF]]="","",(Q302*(IF(S302&gt;1,0,S302*0.1))*('NO TOCAR'!$AB$4)*(T302/10)))</f>
        <v/>
      </c>
      <c r="V302" s="114"/>
      <c r="W302" s="114"/>
      <c r="X302" s="126"/>
      <c r="Y302" s="114"/>
      <c r="Z302" s="114"/>
      <c r="AA302" s="176" t="str">
        <f>IF(A302="","",SUM(IF(Y302&gt;1,1,Y302),IF(W302&gt;12,12,W302)*0.6)*(IF(S302&gt;1,0,S302))*'NO TOCAR'!$AB$4*(T302/100))</f>
        <v/>
      </c>
      <c r="AB302" s="178" t="str">
        <f>IF(Tabla75[[#This Row],[NIF]]="","",U:U+AA:AA)</f>
        <v/>
      </c>
      <c r="AC302" s="117"/>
      <c r="AD302" s="109" t="str">
        <f>IF(Tabla75[[#This Row],[NIF]]="","",ENTRADA!$P$19)</f>
        <v/>
      </c>
      <c r="AE302" s="109" t="str">
        <f>IF(Tabla75[[#This Row],[NIF]]="","",ENTRADA!$F$11)</f>
        <v/>
      </c>
      <c r="AF302" s="109" t="str">
        <f>IF(Tabla75[[#This Row],[NIF]]="","",ENTRADA!$F$9)</f>
        <v/>
      </c>
      <c r="AG302" s="108" t="str">
        <f>IF(Tabla75[[#This Row],[NIF]]="","",ENTRADA!$P$9)</f>
        <v/>
      </c>
    </row>
    <row r="303" spans="1:33" s="107" customFormat="1" ht="24.95" customHeight="1">
      <c r="A303" s="110"/>
      <c r="B303" s="108" t="str">
        <f>IF($A303="","",VLOOKUP($A303,Tabla7[[#All],[NIF]:[Columna1]],2,FALSE))</f>
        <v/>
      </c>
      <c r="C303" s="108" t="str">
        <f>IF($A303="","",VLOOKUP($A303,Tabla7[[#All],[NIF]:[Columna1]],3,FALSE))</f>
        <v/>
      </c>
      <c r="D303" s="109" t="str">
        <f>IF($A303="","",VLOOKUP($A303,Tabla7[[#All],[NIF]:[Columna1]],5,FALSE))</f>
        <v/>
      </c>
      <c r="E303" s="109" t="str">
        <f>IF($A303="","",VLOOKUP($A303,Tabla7[[#All],[NIF]:[Columna1]],8,FALSE))</f>
        <v/>
      </c>
      <c r="F303" s="109" t="str">
        <f>IF($A303="","",VLOOKUP($A303,Tabla7[[#All],[NIF]:[Columna1]],6,FALSE))</f>
        <v/>
      </c>
      <c r="G303" s="108" t="str">
        <f>IF($A303="","",VLOOKUP($A303,Tabla7[[#All],[NIF]:[Columna1]],7,FALSE))</f>
        <v/>
      </c>
      <c r="H303" s="109" t="str">
        <f>IF(Tabla75[[#This Row],[CAUSA VARIACIÓN]]="","","SI")</f>
        <v/>
      </c>
      <c r="I303" s="110"/>
      <c r="J303" s="120"/>
      <c r="K303" s="120"/>
      <c r="L303" s="115"/>
      <c r="M303" s="115"/>
      <c r="N303" s="115"/>
      <c r="O303" s="115"/>
      <c r="P303" s="157" t="str">
        <f t="shared" si="10"/>
        <v/>
      </c>
      <c r="Q30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3" s="124"/>
      <c r="S303" s="125"/>
      <c r="T303" s="109" t="str">
        <f t="shared" si="11"/>
        <v/>
      </c>
      <c r="U303" s="176" t="str">
        <f>IF(Tabla75[[#This Row],[NIF]]="","",(Q303*(IF(S303&gt;1,0,S303*0.1))*('NO TOCAR'!$AB$4)*(T303/10)))</f>
        <v/>
      </c>
      <c r="V303" s="114"/>
      <c r="W303" s="114"/>
      <c r="X303" s="126"/>
      <c r="Y303" s="114"/>
      <c r="Z303" s="114"/>
      <c r="AA303" s="176" t="str">
        <f>IF(A303="","",SUM(IF(Y303&gt;1,1,Y303),IF(W303&gt;12,12,W303)*0.6)*(IF(S303&gt;1,0,S303))*'NO TOCAR'!$AB$4*(T303/100))</f>
        <v/>
      </c>
      <c r="AB303" s="178" t="str">
        <f>IF(Tabla75[[#This Row],[NIF]]="","",U:U+AA:AA)</f>
        <v/>
      </c>
      <c r="AC303" s="117"/>
      <c r="AD303" s="109" t="str">
        <f>IF(Tabla75[[#This Row],[NIF]]="","",ENTRADA!$P$19)</f>
        <v/>
      </c>
      <c r="AE303" s="109" t="str">
        <f>IF(Tabla75[[#This Row],[NIF]]="","",ENTRADA!$F$11)</f>
        <v/>
      </c>
      <c r="AF303" s="109" t="str">
        <f>IF(Tabla75[[#This Row],[NIF]]="","",ENTRADA!$F$9)</f>
        <v/>
      </c>
      <c r="AG303" s="108" t="str">
        <f>IF(Tabla75[[#This Row],[NIF]]="","",ENTRADA!$P$9)</f>
        <v/>
      </c>
    </row>
    <row r="304" spans="1:33" s="107" customFormat="1" ht="24.95" customHeight="1">
      <c r="A304" s="110"/>
      <c r="B304" s="108" t="str">
        <f>IF($A304="","",VLOOKUP($A304,Tabla7[[#All],[NIF]:[Columna1]],2,FALSE))</f>
        <v/>
      </c>
      <c r="C304" s="108" t="str">
        <f>IF($A304="","",VLOOKUP($A304,Tabla7[[#All],[NIF]:[Columna1]],3,FALSE))</f>
        <v/>
      </c>
      <c r="D304" s="109" t="str">
        <f>IF($A304="","",VLOOKUP($A304,Tabla7[[#All],[NIF]:[Columna1]],5,FALSE))</f>
        <v/>
      </c>
      <c r="E304" s="109" t="str">
        <f>IF($A304="","",VLOOKUP($A304,Tabla7[[#All],[NIF]:[Columna1]],8,FALSE))</f>
        <v/>
      </c>
      <c r="F304" s="109" t="str">
        <f>IF($A304="","",VLOOKUP($A304,Tabla7[[#All],[NIF]:[Columna1]],6,FALSE))</f>
        <v/>
      </c>
      <c r="G304" s="108" t="str">
        <f>IF($A304="","",VLOOKUP($A304,Tabla7[[#All],[NIF]:[Columna1]],7,FALSE))</f>
        <v/>
      </c>
      <c r="H304" s="109" t="str">
        <f>IF(Tabla75[[#This Row],[CAUSA VARIACIÓN]]="","","SI")</f>
        <v/>
      </c>
      <c r="I304" s="110"/>
      <c r="J304" s="120"/>
      <c r="K304" s="120"/>
      <c r="L304" s="115"/>
      <c r="M304" s="115"/>
      <c r="N304" s="115"/>
      <c r="O304" s="115"/>
      <c r="P304" s="157" t="str">
        <f t="shared" si="10"/>
        <v/>
      </c>
      <c r="Q30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4" s="124"/>
      <c r="S304" s="125"/>
      <c r="T304" s="109" t="str">
        <f t="shared" si="11"/>
        <v/>
      </c>
      <c r="U304" s="176" t="str">
        <f>IF(Tabla75[[#This Row],[NIF]]="","",(Q304*(IF(S304&gt;1,0,S304*0.1))*('NO TOCAR'!$AB$4)*(T304/10)))</f>
        <v/>
      </c>
      <c r="V304" s="114"/>
      <c r="W304" s="114"/>
      <c r="X304" s="126"/>
      <c r="Y304" s="114"/>
      <c r="Z304" s="114"/>
      <c r="AA304" s="176" t="str">
        <f>IF(A304="","",SUM(IF(Y304&gt;1,1,Y304),IF(W304&gt;12,12,W304)*0.6)*(IF(S304&gt;1,0,S304))*'NO TOCAR'!$AB$4*(T304/100))</f>
        <v/>
      </c>
      <c r="AB304" s="178" t="str">
        <f>IF(Tabla75[[#This Row],[NIF]]="","",U:U+AA:AA)</f>
        <v/>
      </c>
      <c r="AC304" s="117"/>
      <c r="AD304" s="109" t="str">
        <f>IF(Tabla75[[#This Row],[NIF]]="","",ENTRADA!$P$19)</f>
        <v/>
      </c>
      <c r="AE304" s="109" t="str">
        <f>IF(Tabla75[[#This Row],[NIF]]="","",ENTRADA!$F$11)</f>
        <v/>
      </c>
      <c r="AF304" s="109" t="str">
        <f>IF(Tabla75[[#This Row],[NIF]]="","",ENTRADA!$F$9)</f>
        <v/>
      </c>
      <c r="AG304" s="108" t="str">
        <f>IF(Tabla75[[#This Row],[NIF]]="","",ENTRADA!$P$9)</f>
        <v/>
      </c>
    </row>
    <row r="305" spans="1:33" s="107" customFormat="1" ht="24.95" customHeight="1">
      <c r="A305" s="110"/>
      <c r="B305" s="108" t="str">
        <f>IF($A305="","",VLOOKUP($A305,Tabla7[[#All],[NIF]:[Columna1]],2,FALSE))</f>
        <v/>
      </c>
      <c r="C305" s="108" t="str">
        <f>IF($A305="","",VLOOKUP($A305,Tabla7[[#All],[NIF]:[Columna1]],3,FALSE))</f>
        <v/>
      </c>
      <c r="D305" s="109" t="str">
        <f>IF($A305="","",VLOOKUP($A305,Tabla7[[#All],[NIF]:[Columna1]],5,FALSE))</f>
        <v/>
      </c>
      <c r="E305" s="109" t="str">
        <f>IF($A305="","",VLOOKUP($A305,Tabla7[[#All],[NIF]:[Columna1]],8,FALSE))</f>
        <v/>
      </c>
      <c r="F305" s="109" t="str">
        <f>IF($A305="","",VLOOKUP($A305,Tabla7[[#All],[NIF]:[Columna1]],6,FALSE))</f>
        <v/>
      </c>
      <c r="G305" s="108" t="str">
        <f>IF($A305="","",VLOOKUP($A305,Tabla7[[#All],[NIF]:[Columna1]],7,FALSE))</f>
        <v/>
      </c>
      <c r="H305" s="109" t="str">
        <f>IF(Tabla75[[#This Row],[CAUSA VARIACIÓN]]="","","SI")</f>
        <v/>
      </c>
      <c r="I305" s="110"/>
      <c r="J305" s="120"/>
      <c r="K305" s="120"/>
      <c r="L305" s="115"/>
      <c r="M305" s="115"/>
      <c r="N305" s="115"/>
      <c r="O305" s="115"/>
      <c r="P305" s="157" t="str">
        <f t="shared" si="10"/>
        <v/>
      </c>
      <c r="Q30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5" s="124"/>
      <c r="S305" s="125"/>
      <c r="T305" s="109" t="str">
        <f t="shared" si="11"/>
        <v/>
      </c>
      <c r="U305" s="176" t="str">
        <f>IF(Tabla75[[#This Row],[NIF]]="","",(Q305*(IF(S305&gt;1,0,S305*0.1))*('NO TOCAR'!$AB$4)*(T305/10)))</f>
        <v/>
      </c>
      <c r="V305" s="114"/>
      <c r="W305" s="114"/>
      <c r="X305" s="126"/>
      <c r="Y305" s="114"/>
      <c r="Z305" s="114"/>
      <c r="AA305" s="176" t="str">
        <f>IF(A305="","",SUM(IF(Y305&gt;1,1,Y305),IF(W305&gt;12,12,W305)*0.6)*(IF(S305&gt;1,0,S305))*'NO TOCAR'!$AB$4*(T305/100))</f>
        <v/>
      </c>
      <c r="AB305" s="178" t="str">
        <f>IF(Tabla75[[#This Row],[NIF]]="","",U:U+AA:AA)</f>
        <v/>
      </c>
      <c r="AC305" s="117"/>
      <c r="AD305" s="109" t="str">
        <f>IF(Tabla75[[#This Row],[NIF]]="","",ENTRADA!$P$19)</f>
        <v/>
      </c>
      <c r="AE305" s="109" t="str">
        <f>IF(Tabla75[[#This Row],[NIF]]="","",ENTRADA!$F$11)</f>
        <v/>
      </c>
      <c r="AF305" s="109" t="str">
        <f>IF(Tabla75[[#This Row],[NIF]]="","",ENTRADA!$F$9)</f>
        <v/>
      </c>
      <c r="AG305" s="108" t="str">
        <f>IF(Tabla75[[#This Row],[NIF]]="","",ENTRADA!$P$9)</f>
        <v/>
      </c>
    </row>
    <row r="306" spans="1:33" s="107" customFormat="1" ht="24.95" customHeight="1">
      <c r="A306" s="110"/>
      <c r="B306" s="108" t="str">
        <f>IF($A306="","",VLOOKUP($A306,Tabla7[[#All],[NIF]:[Columna1]],2,FALSE))</f>
        <v/>
      </c>
      <c r="C306" s="108" t="str">
        <f>IF($A306="","",VLOOKUP($A306,Tabla7[[#All],[NIF]:[Columna1]],3,FALSE))</f>
        <v/>
      </c>
      <c r="D306" s="109" t="str">
        <f>IF($A306="","",VLOOKUP($A306,Tabla7[[#All],[NIF]:[Columna1]],5,FALSE))</f>
        <v/>
      </c>
      <c r="E306" s="109" t="str">
        <f>IF($A306="","",VLOOKUP($A306,Tabla7[[#All],[NIF]:[Columna1]],8,FALSE))</f>
        <v/>
      </c>
      <c r="F306" s="109" t="str">
        <f>IF($A306="","",VLOOKUP($A306,Tabla7[[#All],[NIF]:[Columna1]],6,FALSE))</f>
        <v/>
      </c>
      <c r="G306" s="108" t="str">
        <f>IF($A306="","",VLOOKUP($A306,Tabla7[[#All],[NIF]:[Columna1]],7,FALSE))</f>
        <v/>
      </c>
      <c r="H306" s="109" t="str">
        <f>IF(Tabla75[[#This Row],[CAUSA VARIACIÓN]]="","","SI")</f>
        <v/>
      </c>
      <c r="I306" s="110"/>
      <c r="J306" s="120"/>
      <c r="K306" s="120"/>
      <c r="L306" s="115"/>
      <c r="M306" s="160"/>
      <c r="N306" s="115"/>
      <c r="O306" s="115"/>
      <c r="P306" s="157" t="str">
        <f t="shared" si="10"/>
        <v/>
      </c>
      <c r="Q30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6" s="124"/>
      <c r="S306" s="125"/>
      <c r="T306" s="109" t="str">
        <f t="shared" si="11"/>
        <v/>
      </c>
      <c r="U306" s="176" t="str">
        <f>IF(Tabla75[[#This Row],[NIF]]="","",(Q306*(IF(S306&gt;1,0,S306*0.1))*('NO TOCAR'!$AB$4)*(T306/10)))</f>
        <v/>
      </c>
      <c r="V306" s="114"/>
      <c r="W306" s="114"/>
      <c r="X306" s="126"/>
      <c r="Y306" s="114"/>
      <c r="Z306" s="114"/>
      <c r="AA306" s="176" t="str">
        <f>IF(A306="","",SUM(IF(Y306&gt;1,1,Y306),IF(W306&gt;12,12,W306)*0.6)*(IF(S306&gt;1,0,S306))*'NO TOCAR'!$AB$4*(T306/100))</f>
        <v/>
      </c>
      <c r="AB306" s="178" t="str">
        <f>IF(Tabla75[[#This Row],[NIF]]="","",U:U+AA:AA)</f>
        <v/>
      </c>
      <c r="AC306" s="117"/>
      <c r="AD306" s="109" t="str">
        <f>IF(Tabla75[[#This Row],[NIF]]="","",ENTRADA!$P$19)</f>
        <v/>
      </c>
      <c r="AE306" s="109" t="str">
        <f>IF(Tabla75[[#This Row],[NIF]]="","",ENTRADA!$F$11)</f>
        <v/>
      </c>
      <c r="AF306" s="109" t="str">
        <f>IF(Tabla75[[#This Row],[NIF]]="","",ENTRADA!$F$9)</f>
        <v/>
      </c>
      <c r="AG306" s="108" t="str">
        <f>IF(Tabla75[[#This Row],[NIF]]="","",ENTRADA!$P$9)</f>
        <v/>
      </c>
    </row>
    <row r="307" spans="1:33" s="107" customFormat="1" ht="24.95" customHeight="1">
      <c r="A307" s="110"/>
      <c r="B307" s="108" t="str">
        <f>IF($A307="","",VLOOKUP($A307,Tabla7[[#All],[NIF]:[Columna1]],2,FALSE))</f>
        <v/>
      </c>
      <c r="C307" s="108" t="str">
        <f>IF($A307="","",VLOOKUP($A307,Tabla7[[#All],[NIF]:[Columna1]],3,FALSE))</f>
        <v/>
      </c>
      <c r="D307" s="109" t="str">
        <f>IF($A307="","",VLOOKUP($A307,Tabla7[[#All],[NIF]:[Columna1]],5,FALSE))</f>
        <v/>
      </c>
      <c r="E307" s="109" t="str">
        <f>IF($A307="","",VLOOKUP($A307,Tabla7[[#All],[NIF]:[Columna1]],8,FALSE))</f>
        <v/>
      </c>
      <c r="F307" s="109" t="str">
        <f>IF($A307="","",VLOOKUP($A307,Tabla7[[#All],[NIF]:[Columna1]],6,FALSE))</f>
        <v/>
      </c>
      <c r="G307" s="108" t="str">
        <f>IF($A307="","",VLOOKUP($A307,Tabla7[[#All],[NIF]:[Columna1]],7,FALSE))</f>
        <v/>
      </c>
      <c r="H307" s="109" t="str">
        <f>IF(Tabla75[[#This Row],[CAUSA VARIACIÓN]]="","","SI")</f>
        <v/>
      </c>
      <c r="I307" s="110"/>
      <c r="J307" s="120"/>
      <c r="K307" s="120"/>
      <c r="L307" s="115"/>
      <c r="M307" s="115"/>
      <c r="N307" s="115"/>
      <c r="O307" s="115"/>
      <c r="P307" s="157" t="str">
        <f t="shared" si="10"/>
        <v/>
      </c>
      <c r="Q30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7" s="124"/>
      <c r="S307" s="125"/>
      <c r="T307" s="109" t="str">
        <f t="shared" si="11"/>
        <v/>
      </c>
      <c r="U307" s="176" t="str">
        <f>IF(Tabla75[[#This Row],[NIF]]="","",(Q307*(IF(S307&gt;1,0,S307*0.1))*('NO TOCAR'!$AB$4)*(T307/10)))</f>
        <v/>
      </c>
      <c r="V307" s="114"/>
      <c r="W307" s="114"/>
      <c r="X307" s="126"/>
      <c r="Y307" s="114"/>
      <c r="Z307" s="114"/>
      <c r="AA307" s="176" t="str">
        <f>IF(A307="","",SUM(IF(Y307&gt;1,1,Y307),IF(W307&gt;12,12,W307)*0.6)*(IF(S307&gt;1,0,S307))*'NO TOCAR'!$AB$4*(T307/100))</f>
        <v/>
      </c>
      <c r="AB307" s="178" t="str">
        <f>IF(Tabla75[[#This Row],[NIF]]="","",U:U+AA:AA)</f>
        <v/>
      </c>
      <c r="AC307" s="117"/>
      <c r="AD307" s="109" t="str">
        <f>IF(Tabla75[[#This Row],[NIF]]="","",ENTRADA!$P$19)</f>
        <v/>
      </c>
      <c r="AE307" s="109" t="str">
        <f>IF(Tabla75[[#This Row],[NIF]]="","",ENTRADA!$F$11)</f>
        <v/>
      </c>
      <c r="AF307" s="109" t="str">
        <f>IF(Tabla75[[#This Row],[NIF]]="","",ENTRADA!$F$9)</f>
        <v/>
      </c>
      <c r="AG307" s="108" t="str">
        <f>IF(Tabla75[[#This Row],[NIF]]="","",ENTRADA!$P$9)</f>
        <v/>
      </c>
    </row>
    <row r="308" spans="1:33" s="107" customFormat="1" ht="24.95" customHeight="1">
      <c r="A308" s="110"/>
      <c r="B308" s="108" t="str">
        <f>IF($A308="","",VLOOKUP($A308,Tabla7[[#All],[NIF]:[Columna1]],2,FALSE))</f>
        <v/>
      </c>
      <c r="C308" s="108" t="str">
        <f>IF($A308="","",VLOOKUP($A308,Tabla7[[#All],[NIF]:[Columna1]],3,FALSE))</f>
        <v/>
      </c>
      <c r="D308" s="109" t="str">
        <f>IF($A308="","",VLOOKUP($A308,Tabla7[[#All],[NIF]:[Columna1]],5,FALSE))</f>
        <v/>
      </c>
      <c r="E308" s="109" t="str">
        <f>IF($A308="","",VLOOKUP($A308,Tabla7[[#All],[NIF]:[Columna1]],8,FALSE))</f>
        <v/>
      </c>
      <c r="F308" s="109" t="str">
        <f>IF($A308="","",VLOOKUP($A308,Tabla7[[#All],[NIF]:[Columna1]],6,FALSE))</f>
        <v/>
      </c>
      <c r="G308" s="108" t="str">
        <f>IF($A308="","",VLOOKUP($A308,Tabla7[[#All],[NIF]:[Columna1]],7,FALSE))</f>
        <v/>
      </c>
      <c r="H308" s="109" t="str">
        <f>IF(Tabla75[[#This Row],[CAUSA VARIACIÓN]]="","","SI")</f>
        <v/>
      </c>
      <c r="I308" s="110"/>
      <c r="J308" s="120"/>
      <c r="K308" s="120"/>
      <c r="L308" s="115"/>
      <c r="M308" s="115"/>
      <c r="N308" s="115"/>
      <c r="O308" s="115"/>
      <c r="P308" s="157" t="str">
        <f t="shared" si="10"/>
        <v/>
      </c>
      <c r="Q30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8" s="124"/>
      <c r="S308" s="125"/>
      <c r="T308" s="109" t="str">
        <f t="shared" si="11"/>
        <v/>
      </c>
      <c r="U308" s="176" t="str">
        <f>IF(Tabla75[[#This Row],[NIF]]="","",(Q308*(IF(S308&gt;1,0,S308*0.1))*('NO TOCAR'!$AB$4)*(T308/10)))</f>
        <v/>
      </c>
      <c r="V308" s="114"/>
      <c r="W308" s="114"/>
      <c r="X308" s="126"/>
      <c r="Y308" s="114"/>
      <c r="Z308" s="114"/>
      <c r="AA308" s="176" t="str">
        <f>IF(A308="","",SUM(IF(Y308&gt;1,1,Y308),IF(W308&gt;12,12,W308)*0.6)*(IF(S308&gt;1,0,S308))*'NO TOCAR'!$AB$4*(T308/100))</f>
        <v/>
      </c>
      <c r="AB308" s="178" t="str">
        <f>IF(Tabla75[[#This Row],[NIF]]="","",U:U+AA:AA)</f>
        <v/>
      </c>
      <c r="AC308" s="117"/>
      <c r="AD308" s="109" t="str">
        <f>IF(Tabla75[[#This Row],[NIF]]="","",ENTRADA!$P$19)</f>
        <v/>
      </c>
      <c r="AE308" s="109" t="str">
        <f>IF(Tabla75[[#This Row],[NIF]]="","",ENTRADA!$F$11)</f>
        <v/>
      </c>
      <c r="AF308" s="109" t="str">
        <f>IF(Tabla75[[#This Row],[NIF]]="","",ENTRADA!$F$9)</f>
        <v/>
      </c>
      <c r="AG308" s="108" t="str">
        <f>IF(Tabla75[[#This Row],[NIF]]="","",ENTRADA!$P$9)</f>
        <v/>
      </c>
    </row>
    <row r="309" spans="1:33" s="107" customFormat="1" ht="24.95" customHeight="1">
      <c r="A309" s="110"/>
      <c r="B309" s="108" t="str">
        <f>IF($A309="","",VLOOKUP($A309,Tabla7[[#All],[NIF]:[Columna1]],2,FALSE))</f>
        <v/>
      </c>
      <c r="C309" s="108" t="str">
        <f>IF($A309="","",VLOOKUP($A309,Tabla7[[#All],[NIF]:[Columna1]],3,FALSE))</f>
        <v/>
      </c>
      <c r="D309" s="109" t="str">
        <f>IF($A309="","",VLOOKUP($A309,Tabla7[[#All],[NIF]:[Columna1]],5,FALSE))</f>
        <v/>
      </c>
      <c r="E309" s="109" t="str">
        <f>IF($A309="","",VLOOKUP($A309,Tabla7[[#All],[NIF]:[Columna1]],8,FALSE))</f>
        <v/>
      </c>
      <c r="F309" s="109" t="str">
        <f>IF($A309="","",VLOOKUP($A309,Tabla7[[#All],[NIF]:[Columna1]],6,FALSE))</f>
        <v/>
      </c>
      <c r="G309" s="108" t="str">
        <f>IF($A309="","",VLOOKUP($A309,Tabla7[[#All],[NIF]:[Columna1]],7,FALSE))</f>
        <v/>
      </c>
      <c r="H309" s="109" t="str">
        <f>IF(Tabla75[[#This Row],[CAUSA VARIACIÓN]]="","","SI")</f>
        <v/>
      </c>
      <c r="I309" s="110"/>
      <c r="J309" s="120"/>
      <c r="K309" s="120"/>
      <c r="L309" s="115"/>
      <c r="M309" s="115"/>
      <c r="N309" s="115"/>
      <c r="O309" s="115"/>
      <c r="P309" s="157" t="str">
        <f t="shared" si="10"/>
        <v/>
      </c>
      <c r="Q30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09" s="124"/>
      <c r="S309" s="125"/>
      <c r="T309" s="109" t="str">
        <f t="shared" si="11"/>
        <v/>
      </c>
      <c r="U309" s="176" t="str">
        <f>IF(Tabla75[[#This Row],[NIF]]="","",(Q309*(IF(S309&gt;1,0,S309*0.1))*('NO TOCAR'!$AB$4)*(T309/10)))</f>
        <v/>
      </c>
      <c r="V309" s="114"/>
      <c r="W309" s="114"/>
      <c r="X309" s="126"/>
      <c r="Y309" s="114"/>
      <c r="Z309" s="114"/>
      <c r="AA309" s="176" t="str">
        <f>IF(A309="","",SUM(IF(Y309&gt;1,1,Y309),IF(W309&gt;12,12,W309)*0.6)*(IF(S309&gt;1,0,S309))*'NO TOCAR'!$AB$4*(T309/100))</f>
        <v/>
      </c>
      <c r="AB309" s="178" t="str">
        <f>IF(Tabla75[[#This Row],[NIF]]="","",U:U+AA:AA)</f>
        <v/>
      </c>
      <c r="AC309" s="117"/>
      <c r="AD309" s="109" t="str">
        <f>IF(Tabla75[[#This Row],[NIF]]="","",ENTRADA!$P$19)</f>
        <v/>
      </c>
      <c r="AE309" s="109" t="str">
        <f>IF(Tabla75[[#This Row],[NIF]]="","",ENTRADA!$F$11)</f>
        <v/>
      </c>
      <c r="AF309" s="109" t="str">
        <f>IF(Tabla75[[#This Row],[NIF]]="","",ENTRADA!$F$9)</f>
        <v/>
      </c>
      <c r="AG309" s="108" t="str">
        <f>IF(Tabla75[[#This Row],[NIF]]="","",ENTRADA!$P$9)</f>
        <v/>
      </c>
    </row>
    <row r="310" spans="1:33" s="107" customFormat="1" ht="24.95" customHeight="1">
      <c r="A310" s="110"/>
      <c r="B310" s="108" t="str">
        <f>IF($A310="","",VLOOKUP($A310,Tabla7[[#All],[NIF]:[Columna1]],2,FALSE))</f>
        <v/>
      </c>
      <c r="C310" s="108" t="str">
        <f>IF($A310="","",VLOOKUP($A310,Tabla7[[#All],[NIF]:[Columna1]],3,FALSE))</f>
        <v/>
      </c>
      <c r="D310" s="109" t="str">
        <f>IF($A310="","",VLOOKUP($A310,Tabla7[[#All],[NIF]:[Columna1]],5,FALSE))</f>
        <v/>
      </c>
      <c r="E310" s="109" t="str">
        <f>IF($A310="","",VLOOKUP($A310,Tabla7[[#All],[NIF]:[Columna1]],8,FALSE))</f>
        <v/>
      </c>
      <c r="F310" s="109" t="str">
        <f>IF($A310="","",VLOOKUP($A310,Tabla7[[#All],[NIF]:[Columna1]],6,FALSE))</f>
        <v/>
      </c>
      <c r="G310" s="108" t="str">
        <f>IF($A310="","",VLOOKUP($A310,Tabla7[[#All],[NIF]:[Columna1]],7,FALSE))</f>
        <v/>
      </c>
      <c r="H310" s="109" t="str">
        <f>IF(Tabla75[[#This Row],[CAUSA VARIACIÓN]]="","","SI")</f>
        <v/>
      </c>
      <c r="I310" s="110"/>
      <c r="J310" s="120"/>
      <c r="K310" s="120"/>
      <c r="L310" s="115"/>
      <c r="M310" s="160"/>
      <c r="N310" s="115"/>
      <c r="O310" s="115"/>
      <c r="P310" s="157" t="str">
        <f t="shared" si="10"/>
        <v/>
      </c>
      <c r="Q31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0" s="124"/>
      <c r="S310" s="125"/>
      <c r="T310" s="109" t="str">
        <f t="shared" si="11"/>
        <v/>
      </c>
      <c r="U310" s="176" t="str">
        <f>IF(Tabla75[[#This Row],[NIF]]="","",(Q310*(IF(S310&gt;1,0,S310*0.1))*('NO TOCAR'!$AB$4)*(T310/10)))</f>
        <v/>
      </c>
      <c r="V310" s="114"/>
      <c r="W310" s="114"/>
      <c r="X310" s="126"/>
      <c r="Y310" s="114"/>
      <c r="Z310" s="114"/>
      <c r="AA310" s="176" t="str">
        <f>IF(A310="","",SUM(IF(Y310&gt;1,1,Y310),IF(W310&gt;12,12,W310)*0.6)*(IF(S310&gt;1,0,S310))*'NO TOCAR'!$AB$4*(T310/100))</f>
        <v/>
      </c>
      <c r="AB310" s="178" t="str">
        <f>IF(Tabla75[[#This Row],[NIF]]="","",U:U+AA:AA)</f>
        <v/>
      </c>
      <c r="AC310" s="117"/>
      <c r="AD310" s="109" t="str">
        <f>IF(Tabla75[[#This Row],[NIF]]="","",ENTRADA!$P$19)</f>
        <v/>
      </c>
      <c r="AE310" s="109" t="str">
        <f>IF(Tabla75[[#This Row],[NIF]]="","",ENTRADA!$F$11)</f>
        <v/>
      </c>
      <c r="AF310" s="109" t="str">
        <f>IF(Tabla75[[#This Row],[NIF]]="","",ENTRADA!$F$9)</f>
        <v/>
      </c>
      <c r="AG310" s="108" t="str">
        <f>IF(Tabla75[[#This Row],[NIF]]="","",ENTRADA!$P$9)</f>
        <v/>
      </c>
    </row>
    <row r="311" spans="1:33" s="107" customFormat="1" ht="24.95" customHeight="1">
      <c r="A311" s="110"/>
      <c r="B311" s="108" t="str">
        <f>IF($A311="","",VLOOKUP($A311,Tabla7[[#All],[NIF]:[Columna1]],2,FALSE))</f>
        <v/>
      </c>
      <c r="C311" s="108" t="str">
        <f>IF($A311="","",VLOOKUP($A311,Tabla7[[#All],[NIF]:[Columna1]],3,FALSE))</f>
        <v/>
      </c>
      <c r="D311" s="109" t="str">
        <f>IF($A311="","",VLOOKUP($A311,Tabla7[[#All],[NIF]:[Columna1]],5,FALSE))</f>
        <v/>
      </c>
      <c r="E311" s="109" t="str">
        <f>IF($A311="","",VLOOKUP($A311,Tabla7[[#All],[NIF]:[Columna1]],8,FALSE))</f>
        <v/>
      </c>
      <c r="F311" s="109" t="str">
        <f>IF($A311="","",VLOOKUP($A311,Tabla7[[#All],[NIF]:[Columna1]],6,FALSE))</f>
        <v/>
      </c>
      <c r="G311" s="108" t="str">
        <f>IF($A311="","",VLOOKUP($A311,Tabla7[[#All],[NIF]:[Columna1]],7,FALSE))</f>
        <v/>
      </c>
      <c r="H311" s="109" t="str">
        <f>IF(Tabla75[[#This Row],[CAUSA VARIACIÓN]]="","","SI")</f>
        <v/>
      </c>
      <c r="I311" s="110"/>
      <c r="J311" s="120"/>
      <c r="K311" s="120"/>
      <c r="L311" s="115"/>
      <c r="M311" s="115"/>
      <c r="N311" s="115"/>
      <c r="O311" s="115"/>
      <c r="P311" s="157" t="str">
        <f t="shared" si="10"/>
        <v/>
      </c>
      <c r="Q31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1" s="124"/>
      <c r="S311" s="125"/>
      <c r="T311" s="109" t="str">
        <f t="shared" si="11"/>
        <v/>
      </c>
      <c r="U311" s="176" t="str">
        <f>IF(Tabla75[[#This Row],[NIF]]="","",(Q311*(IF(S311&gt;1,0,S311*0.1))*('NO TOCAR'!$AB$4)*(T311/10)))</f>
        <v/>
      </c>
      <c r="V311" s="114"/>
      <c r="W311" s="114"/>
      <c r="X311" s="126"/>
      <c r="Y311" s="114"/>
      <c r="Z311" s="114"/>
      <c r="AA311" s="176" t="str">
        <f>IF(A311="","",SUM(IF(Y311&gt;1,1,Y311),IF(W311&gt;12,12,W311)*0.6)*(IF(S311&gt;1,0,S311))*'NO TOCAR'!$AB$4*(T311/100))</f>
        <v/>
      </c>
      <c r="AB311" s="178" t="str">
        <f>IF(Tabla75[[#This Row],[NIF]]="","",U:U+AA:AA)</f>
        <v/>
      </c>
      <c r="AC311" s="117"/>
      <c r="AD311" s="109" t="str">
        <f>IF(Tabla75[[#This Row],[NIF]]="","",ENTRADA!$P$19)</f>
        <v/>
      </c>
      <c r="AE311" s="109" t="str">
        <f>IF(Tabla75[[#This Row],[NIF]]="","",ENTRADA!$F$11)</f>
        <v/>
      </c>
      <c r="AF311" s="109" t="str">
        <f>IF(Tabla75[[#This Row],[NIF]]="","",ENTRADA!$F$9)</f>
        <v/>
      </c>
      <c r="AG311" s="108" t="str">
        <f>IF(Tabla75[[#This Row],[NIF]]="","",ENTRADA!$P$9)</f>
        <v/>
      </c>
    </row>
    <row r="312" spans="1:33" s="107" customFormat="1" ht="24.95" customHeight="1">
      <c r="A312" s="110"/>
      <c r="B312" s="108" t="str">
        <f>IF($A312="","",VLOOKUP($A312,Tabla7[[#All],[NIF]:[Columna1]],2,FALSE))</f>
        <v/>
      </c>
      <c r="C312" s="108" t="str">
        <f>IF($A312="","",VLOOKUP($A312,Tabla7[[#All],[NIF]:[Columna1]],3,FALSE))</f>
        <v/>
      </c>
      <c r="D312" s="109" t="str">
        <f>IF($A312="","",VLOOKUP($A312,Tabla7[[#All],[NIF]:[Columna1]],5,FALSE))</f>
        <v/>
      </c>
      <c r="E312" s="109" t="str">
        <f>IF($A312="","",VLOOKUP($A312,Tabla7[[#All],[NIF]:[Columna1]],8,FALSE))</f>
        <v/>
      </c>
      <c r="F312" s="109" t="str">
        <f>IF($A312="","",VLOOKUP($A312,Tabla7[[#All],[NIF]:[Columna1]],6,FALSE))</f>
        <v/>
      </c>
      <c r="G312" s="108" t="str">
        <f>IF($A312="","",VLOOKUP($A312,Tabla7[[#All],[NIF]:[Columna1]],7,FALSE))</f>
        <v/>
      </c>
      <c r="H312" s="109" t="str">
        <f>IF(Tabla75[[#This Row],[CAUSA VARIACIÓN]]="","","SI")</f>
        <v/>
      </c>
      <c r="I312" s="110"/>
      <c r="J312" s="120"/>
      <c r="K312" s="120"/>
      <c r="L312" s="115"/>
      <c r="M312" s="115"/>
      <c r="N312" s="115"/>
      <c r="O312" s="115"/>
      <c r="P312" s="157" t="str">
        <f t="shared" si="10"/>
        <v/>
      </c>
      <c r="Q31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2" s="124"/>
      <c r="S312" s="125"/>
      <c r="T312" s="109" t="str">
        <f t="shared" si="11"/>
        <v/>
      </c>
      <c r="U312" s="176" t="str">
        <f>IF(Tabla75[[#This Row],[NIF]]="","",(Q312*(IF(S312&gt;1,0,S312*0.1))*('NO TOCAR'!$AB$4)*(T312/10)))</f>
        <v/>
      </c>
      <c r="V312" s="114"/>
      <c r="W312" s="114"/>
      <c r="X312" s="126"/>
      <c r="Y312" s="114"/>
      <c r="Z312" s="114"/>
      <c r="AA312" s="176" t="str">
        <f>IF(A312="","",SUM(IF(Y312&gt;1,1,Y312),IF(W312&gt;12,12,W312)*0.6)*(IF(S312&gt;1,0,S312))*'NO TOCAR'!$AB$4*(T312/100))</f>
        <v/>
      </c>
      <c r="AB312" s="178" t="str">
        <f>IF(Tabla75[[#This Row],[NIF]]="","",U:U+AA:AA)</f>
        <v/>
      </c>
      <c r="AC312" s="117"/>
      <c r="AD312" s="109" t="str">
        <f>IF(Tabla75[[#This Row],[NIF]]="","",ENTRADA!$P$19)</f>
        <v/>
      </c>
      <c r="AE312" s="109" t="str">
        <f>IF(Tabla75[[#This Row],[NIF]]="","",ENTRADA!$F$11)</f>
        <v/>
      </c>
      <c r="AF312" s="109" t="str">
        <f>IF(Tabla75[[#This Row],[NIF]]="","",ENTRADA!$F$9)</f>
        <v/>
      </c>
      <c r="AG312" s="108" t="str">
        <f>IF(Tabla75[[#This Row],[NIF]]="","",ENTRADA!$P$9)</f>
        <v/>
      </c>
    </row>
    <row r="313" spans="1:33" s="107" customFormat="1" ht="24.95" customHeight="1">
      <c r="A313" s="110"/>
      <c r="B313" s="108" t="str">
        <f>IF($A313="","",VLOOKUP($A313,Tabla7[[#All],[NIF]:[Columna1]],2,FALSE))</f>
        <v/>
      </c>
      <c r="C313" s="108" t="str">
        <f>IF($A313="","",VLOOKUP($A313,Tabla7[[#All],[NIF]:[Columna1]],3,FALSE))</f>
        <v/>
      </c>
      <c r="D313" s="109" t="str">
        <f>IF($A313="","",VLOOKUP($A313,Tabla7[[#All],[NIF]:[Columna1]],5,FALSE))</f>
        <v/>
      </c>
      <c r="E313" s="109" t="str">
        <f>IF($A313="","",VLOOKUP($A313,Tabla7[[#All],[NIF]:[Columna1]],8,FALSE))</f>
        <v/>
      </c>
      <c r="F313" s="109" t="str">
        <f>IF($A313="","",VLOOKUP($A313,Tabla7[[#All],[NIF]:[Columna1]],6,FALSE))</f>
        <v/>
      </c>
      <c r="G313" s="108" t="str">
        <f>IF($A313="","",VLOOKUP($A313,Tabla7[[#All],[NIF]:[Columna1]],7,FALSE))</f>
        <v/>
      </c>
      <c r="H313" s="109" t="str">
        <f>IF(Tabla75[[#This Row],[CAUSA VARIACIÓN]]="","","SI")</f>
        <v/>
      </c>
      <c r="I313" s="110"/>
      <c r="J313" s="120"/>
      <c r="K313" s="120"/>
      <c r="L313" s="115"/>
      <c r="M313" s="115"/>
      <c r="N313" s="115"/>
      <c r="O313" s="115"/>
      <c r="P313" s="157" t="str">
        <f t="shared" si="10"/>
        <v/>
      </c>
      <c r="Q31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3" s="124"/>
      <c r="S313" s="125"/>
      <c r="T313" s="109" t="str">
        <f t="shared" si="11"/>
        <v/>
      </c>
      <c r="U313" s="176" t="str">
        <f>IF(Tabla75[[#This Row],[NIF]]="","",(Q313*(IF(S313&gt;1,0,S313*0.1))*('NO TOCAR'!$AB$4)*(T313/10)))</f>
        <v/>
      </c>
      <c r="V313" s="114"/>
      <c r="W313" s="114"/>
      <c r="X313" s="126"/>
      <c r="Y313" s="114"/>
      <c r="Z313" s="114"/>
      <c r="AA313" s="176" t="str">
        <f>IF(A313="","",SUM(IF(Y313&gt;1,1,Y313),IF(W313&gt;12,12,W313)*0.6)*(IF(S313&gt;1,0,S313))*'NO TOCAR'!$AB$4*(T313/100))</f>
        <v/>
      </c>
      <c r="AB313" s="178" t="str">
        <f>IF(Tabla75[[#This Row],[NIF]]="","",U:U+AA:AA)</f>
        <v/>
      </c>
      <c r="AC313" s="117"/>
      <c r="AD313" s="109" t="str">
        <f>IF(Tabla75[[#This Row],[NIF]]="","",ENTRADA!$P$19)</f>
        <v/>
      </c>
      <c r="AE313" s="109" t="str">
        <f>IF(Tabla75[[#This Row],[NIF]]="","",ENTRADA!$F$11)</f>
        <v/>
      </c>
      <c r="AF313" s="109" t="str">
        <f>IF(Tabla75[[#This Row],[NIF]]="","",ENTRADA!$F$9)</f>
        <v/>
      </c>
      <c r="AG313" s="108" t="str">
        <f>IF(Tabla75[[#This Row],[NIF]]="","",ENTRADA!$P$9)</f>
        <v/>
      </c>
    </row>
    <row r="314" spans="1:33" s="107" customFormat="1" ht="24.95" customHeight="1">
      <c r="A314" s="110"/>
      <c r="B314" s="108" t="str">
        <f>IF($A314="","",VLOOKUP($A314,Tabla7[[#All],[NIF]:[Columna1]],2,FALSE))</f>
        <v/>
      </c>
      <c r="C314" s="108" t="str">
        <f>IF($A314="","",VLOOKUP($A314,Tabla7[[#All],[NIF]:[Columna1]],3,FALSE))</f>
        <v/>
      </c>
      <c r="D314" s="109" t="str">
        <f>IF($A314="","",VLOOKUP($A314,Tabla7[[#All],[NIF]:[Columna1]],5,FALSE))</f>
        <v/>
      </c>
      <c r="E314" s="109" t="str">
        <f>IF($A314="","",VLOOKUP($A314,Tabla7[[#All],[NIF]:[Columna1]],8,FALSE))</f>
        <v/>
      </c>
      <c r="F314" s="109" t="str">
        <f>IF($A314="","",VLOOKUP($A314,Tabla7[[#All],[NIF]:[Columna1]],6,FALSE))</f>
        <v/>
      </c>
      <c r="G314" s="108" t="str">
        <f>IF($A314="","",VLOOKUP($A314,Tabla7[[#All],[NIF]:[Columna1]],7,FALSE))</f>
        <v/>
      </c>
      <c r="H314" s="109" t="str">
        <f>IF(Tabla75[[#This Row],[CAUSA VARIACIÓN]]="","","SI")</f>
        <v/>
      </c>
      <c r="I314" s="110"/>
      <c r="J314" s="120"/>
      <c r="K314" s="120"/>
      <c r="L314" s="115"/>
      <c r="M314" s="160"/>
      <c r="N314" s="115"/>
      <c r="O314" s="115"/>
      <c r="P314" s="157" t="str">
        <f t="shared" si="10"/>
        <v/>
      </c>
      <c r="Q31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4" s="124"/>
      <c r="S314" s="125"/>
      <c r="T314" s="109" t="str">
        <f t="shared" si="11"/>
        <v/>
      </c>
      <c r="U314" s="176" t="str">
        <f>IF(Tabla75[[#This Row],[NIF]]="","",(Q314*(IF(S314&gt;1,0,S314*0.1))*('NO TOCAR'!$AB$4)*(T314/10)))</f>
        <v/>
      </c>
      <c r="V314" s="114"/>
      <c r="W314" s="114"/>
      <c r="X314" s="126"/>
      <c r="Y314" s="114"/>
      <c r="Z314" s="114"/>
      <c r="AA314" s="176" t="str">
        <f>IF(A314="","",SUM(IF(Y314&gt;1,1,Y314),IF(W314&gt;12,12,W314)*0.6)*(IF(S314&gt;1,0,S314))*'NO TOCAR'!$AB$4*(T314/100))</f>
        <v/>
      </c>
      <c r="AB314" s="178" t="str">
        <f>IF(Tabla75[[#This Row],[NIF]]="","",U:U+AA:AA)</f>
        <v/>
      </c>
      <c r="AC314" s="117"/>
      <c r="AD314" s="109" t="str">
        <f>IF(Tabla75[[#This Row],[NIF]]="","",ENTRADA!$P$19)</f>
        <v/>
      </c>
      <c r="AE314" s="109" t="str">
        <f>IF(Tabla75[[#This Row],[NIF]]="","",ENTRADA!$F$11)</f>
        <v/>
      </c>
      <c r="AF314" s="109" t="str">
        <f>IF(Tabla75[[#This Row],[NIF]]="","",ENTRADA!$F$9)</f>
        <v/>
      </c>
      <c r="AG314" s="108" t="str">
        <f>IF(Tabla75[[#This Row],[NIF]]="","",ENTRADA!$P$9)</f>
        <v/>
      </c>
    </row>
    <row r="315" spans="1:33" s="107" customFormat="1" ht="24.95" customHeight="1">
      <c r="A315" s="110"/>
      <c r="B315" s="108" t="str">
        <f>IF($A315="","",VLOOKUP($A315,Tabla7[[#All],[NIF]:[Columna1]],2,FALSE))</f>
        <v/>
      </c>
      <c r="C315" s="108" t="str">
        <f>IF($A315="","",VLOOKUP($A315,Tabla7[[#All],[NIF]:[Columna1]],3,FALSE))</f>
        <v/>
      </c>
      <c r="D315" s="109" t="str">
        <f>IF($A315="","",VLOOKUP($A315,Tabla7[[#All],[NIF]:[Columna1]],5,FALSE))</f>
        <v/>
      </c>
      <c r="E315" s="109" t="str">
        <f>IF($A315="","",VLOOKUP($A315,Tabla7[[#All],[NIF]:[Columna1]],8,FALSE))</f>
        <v/>
      </c>
      <c r="F315" s="109" t="str">
        <f>IF($A315="","",VLOOKUP($A315,Tabla7[[#All],[NIF]:[Columna1]],6,FALSE))</f>
        <v/>
      </c>
      <c r="G315" s="108" t="str">
        <f>IF($A315="","",VLOOKUP($A315,Tabla7[[#All],[NIF]:[Columna1]],7,FALSE))</f>
        <v/>
      </c>
      <c r="H315" s="109" t="str">
        <f>IF(Tabla75[[#This Row],[CAUSA VARIACIÓN]]="","","SI")</f>
        <v/>
      </c>
      <c r="I315" s="110"/>
      <c r="J315" s="120"/>
      <c r="K315" s="120"/>
      <c r="L315" s="115"/>
      <c r="M315" s="115"/>
      <c r="N315" s="115"/>
      <c r="O315" s="115"/>
      <c r="P315" s="157" t="str">
        <f t="shared" si="10"/>
        <v/>
      </c>
      <c r="Q31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5" s="124"/>
      <c r="S315" s="125"/>
      <c r="T315" s="109" t="str">
        <f t="shared" si="11"/>
        <v/>
      </c>
      <c r="U315" s="176" t="str">
        <f>IF(Tabla75[[#This Row],[NIF]]="","",(Q315*(IF(S315&gt;1,0,S315*0.1))*('NO TOCAR'!$AB$4)*(T315/10)))</f>
        <v/>
      </c>
      <c r="V315" s="114"/>
      <c r="W315" s="114"/>
      <c r="X315" s="126"/>
      <c r="Y315" s="114"/>
      <c r="Z315" s="114"/>
      <c r="AA315" s="176" t="str">
        <f>IF(A315="","",SUM(IF(Y315&gt;1,1,Y315),IF(W315&gt;12,12,W315)*0.6)*(IF(S315&gt;1,0,S315))*'NO TOCAR'!$AB$4*(T315/100))</f>
        <v/>
      </c>
      <c r="AB315" s="178" t="str">
        <f>IF(Tabla75[[#This Row],[NIF]]="","",U:U+AA:AA)</f>
        <v/>
      </c>
      <c r="AC315" s="117"/>
      <c r="AD315" s="109" t="str">
        <f>IF(Tabla75[[#This Row],[NIF]]="","",ENTRADA!$P$19)</f>
        <v/>
      </c>
      <c r="AE315" s="109" t="str">
        <f>IF(Tabla75[[#This Row],[NIF]]="","",ENTRADA!$F$11)</f>
        <v/>
      </c>
      <c r="AF315" s="109" t="str">
        <f>IF(Tabla75[[#This Row],[NIF]]="","",ENTRADA!$F$9)</f>
        <v/>
      </c>
      <c r="AG315" s="108" t="str">
        <f>IF(Tabla75[[#This Row],[NIF]]="","",ENTRADA!$P$9)</f>
        <v/>
      </c>
    </row>
    <row r="316" spans="1:33" s="107" customFormat="1" ht="24.95" customHeight="1">
      <c r="A316" s="110"/>
      <c r="B316" s="108" t="str">
        <f>IF($A316="","",VLOOKUP($A316,Tabla7[[#All],[NIF]:[Columna1]],2,FALSE))</f>
        <v/>
      </c>
      <c r="C316" s="108" t="str">
        <f>IF($A316="","",VLOOKUP($A316,Tabla7[[#All],[NIF]:[Columna1]],3,FALSE))</f>
        <v/>
      </c>
      <c r="D316" s="109" t="str">
        <f>IF($A316="","",VLOOKUP($A316,Tabla7[[#All],[NIF]:[Columna1]],5,FALSE))</f>
        <v/>
      </c>
      <c r="E316" s="109" t="str">
        <f>IF($A316="","",VLOOKUP($A316,Tabla7[[#All],[NIF]:[Columna1]],8,FALSE))</f>
        <v/>
      </c>
      <c r="F316" s="109" t="str">
        <f>IF($A316="","",VLOOKUP($A316,Tabla7[[#All],[NIF]:[Columna1]],6,FALSE))</f>
        <v/>
      </c>
      <c r="G316" s="108" t="str">
        <f>IF($A316="","",VLOOKUP($A316,Tabla7[[#All],[NIF]:[Columna1]],7,FALSE))</f>
        <v/>
      </c>
      <c r="H316" s="109" t="str">
        <f>IF(Tabla75[[#This Row],[CAUSA VARIACIÓN]]="","","SI")</f>
        <v/>
      </c>
      <c r="I316" s="110"/>
      <c r="J316" s="120"/>
      <c r="K316" s="120"/>
      <c r="L316" s="115"/>
      <c r="M316" s="115"/>
      <c r="N316" s="115"/>
      <c r="O316" s="115"/>
      <c r="P316" s="157" t="str">
        <f t="shared" si="10"/>
        <v/>
      </c>
      <c r="Q31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6" s="124"/>
      <c r="S316" s="125"/>
      <c r="T316" s="109" t="str">
        <f t="shared" si="11"/>
        <v/>
      </c>
      <c r="U316" s="176" t="str">
        <f>IF(Tabla75[[#This Row],[NIF]]="","",(Q316*(IF(S316&gt;1,0,S316*0.1))*('NO TOCAR'!$AB$4)*(T316/10)))</f>
        <v/>
      </c>
      <c r="V316" s="114"/>
      <c r="W316" s="114"/>
      <c r="X316" s="126"/>
      <c r="Y316" s="114"/>
      <c r="Z316" s="114"/>
      <c r="AA316" s="176" t="str">
        <f>IF(A316="","",SUM(IF(Y316&gt;1,1,Y316),IF(W316&gt;12,12,W316)*0.6)*(IF(S316&gt;1,0,S316))*'NO TOCAR'!$AB$4*(T316/100))</f>
        <v/>
      </c>
      <c r="AB316" s="178" t="str">
        <f>IF(Tabla75[[#This Row],[NIF]]="","",U:U+AA:AA)</f>
        <v/>
      </c>
      <c r="AC316" s="117"/>
      <c r="AD316" s="109" t="str">
        <f>IF(Tabla75[[#This Row],[NIF]]="","",ENTRADA!$P$19)</f>
        <v/>
      </c>
      <c r="AE316" s="109" t="str">
        <f>IF(Tabla75[[#This Row],[NIF]]="","",ENTRADA!$F$11)</f>
        <v/>
      </c>
      <c r="AF316" s="109" t="str">
        <f>IF(Tabla75[[#This Row],[NIF]]="","",ENTRADA!$F$9)</f>
        <v/>
      </c>
      <c r="AG316" s="108" t="str">
        <f>IF(Tabla75[[#This Row],[NIF]]="","",ENTRADA!$P$9)</f>
        <v/>
      </c>
    </row>
    <row r="317" spans="1:33" s="107" customFormat="1" ht="24.95" customHeight="1">
      <c r="A317" s="110"/>
      <c r="B317" s="108" t="str">
        <f>IF($A317="","",VLOOKUP($A317,Tabla7[[#All],[NIF]:[Columna1]],2,FALSE))</f>
        <v/>
      </c>
      <c r="C317" s="108" t="str">
        <f>IF($A317="","",VLOOKUP($A317,Tabla7[[#All],[NIF]:[Columna1]],3,FALSE))</f>
        <v/>
      </c>
      <c r="D317" s="109" t="str">
        <f>IF($A317="","",VLOOKUP($A317,Tabla7[[#All],[NIF]:[Columna1]],5,FALSE))</f>
        <v/>
      </c>
      <c r="E317" s="109" t="str">
        <f>IF($A317="","",VLOOKUP($A317,Tabla7[[#All],[NIF]:[Columna1]],8,FALSE))</f>
        <v/>
      </c>
      <c r="F317" s="109" t="str">
        <f>IF($A317="","",VLOOKUP($A317,Tabla7[[#All],[NIF]:[Columna1]],6,FALSE))</f>
        <v/>
      </c>
      <c r="G317" s="108" t="str">
        <f>IF($A317="","",VLOOKUP($A317,Tabla7[[#All],[NIF]:[Columna1]],7,FALSE))</f>
        <v/>
      </c>
      <c r="H317" s="109" t="str">
        <f>IF(Tabla75[[#This Row],[CAUSA VARIACIÓN]]="","","SI")</f>
        <v/>
      </c>
      <c r="I317" s="110"/>
      <c r="J317" s="120"/>
      <c r="K317" s="120"/>
      <c r="L317" s="115"/>
      <c r="M317" s="115"/>
      <c r="N317" s="115"/>
      <c r="O317" s="115"/>
      <c r="P317" s="157" t="str">
        <f t="shared" si="10"/>
        <v/>
      </c>
      <c r="Q31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7" s="124"/>
      <c r="S317" s="125"/>
      <c r="T317" s="109" t="str">
        <f t="shared" si="11"/>
        <v/>
      </c>
      <c r="U317" s="176" t="str">
        <f>IF(Tabla75[[#This Row],[NIF]]="","",(Q317*(IF(S317&gt;1,0,S317*0.1))*('NO TOCAR'!$AB$4)*(T317/10)))</f>
        <v/>
      </c>
      <c r="V317" s="114"/>
      <c r="W317" s="114"/>
      <c r="X317" s="126"/>
      <c r="Y317" s="114"/>
      <c r="Z317" s="114"/>
      <c r="AA317" s="176" t="str">
        <f>IF(A317="","",SUM(IF(Y317&gt;1,1,Y317),IF(W317&gt;12,12,W317)*0.6)*(IF(S317&gt;1,0,S317))*'NO TOCAR'!$AB$4*(T317/100))</f>
        <v/>
      </c>
      <c r="AB317" s="178" t="str">
        <f>IF(Tabla75[[#This Row],[NIF]]="","",U:U+AA:AA)</f>
        <v/>
      </c>
      <c r="AC317" s="117"/>
      <c r="AD317" s="109" t="str">
        <f>IF(Tabla75[[#This Row],[NIF]]="","",ENTRADA!$P$19)</f>
        <v/>
      </c>
      <c r="AE317" s="109" t="str">
        <f>IF(Tabla75[[#This Row],[NIF]]="","",ENTRADA!$F$11)</f>
        <v/>
      </c>
      <c r="AF317" s="109" t="str">
        <f>IF(Tabla75[[#This Row],[NIF]]="","",ENTRADA!$F$9)</f>
        <v/>
      </c>
      <c r="AG317" s="108" t="str">
        <f>IF(Tabla75[[#This Row],[NIF]]="","",ENTRADA!$P$9)</f>
        <v/>
      </c>
    </row>
    <row r="318" spans="1:33" s="107" customFormat="1" ht="24.95" customHeight="1">
      <c r="A318" s="110"/>
      <c r="B318" s="108" t="str">
        <f>IF($A318="","",VLOOKUP($A318,Tabla7[[#All],[NIF]:[Columna1]],2,FALSE))</f>
        <v/>
      </c>
      <c r="C318" s="108" t="str">
        <f>IF($A318="","",VLOOKUP($A318,Tabla7[[#All],[NIF]:[Columna1]],3,FALSE))</f>
        <v/>
      </c>
      <c r="D318" s="109" t="str">
        <f>IF($A318="","",VLOOKUP($A318,Tabla7[[#All],[NIF]:[Columna1]],5,FALSE))</f>
        <v/>
      </c>
      <c r="E318" s="109" t="str">
        <f>IF($A318="","",VLOOKUP($A318,Tabla7[[#All],[NIF]:[Columna1]],8,FALSE))</f>
        <v/>
      </c>
      <c r="F318" s="109" t="str">
        <f>IF($A318="","",VLOOKUP($A318,Tabla7[[#All],[NIF]:[Columna1]],6,FALSE))</f>
        <v/>
      </c>
      <c r="G318" s="108" t="str">
        <f>IF($A318="","",VLOOKUP($A318,Tabla7[[#All],[NIF]:[Columna1]],7,FALSE))</f>
        <v/>
      </c>
      <c r="H318" s="109" t="str">
        <f>IF(Tabla75[[#This Row],[CAUSA VARIACIÓN]]="","","SI")</f>
        <v/>
      </c>
      <c r="I318" s="110"/>
      <c r="J318" s="120"/>
      <c r="K318" s="120"/>
      <c r="L318" s="115"/>
      <c r="M318" s="160"/>
      <c r="N318" s="115"/>
      <c r="O318" s="115"/>
      <c r="P318" s="157" t="str">
        <f t="shared" si="10"/>
        <v/>
      </c>
      <c r="Q31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8" s="124"/>
      <c r="S318" s="125"/>
      <c r="T318" s="109" t="str">
        <f t="shared" si="11"/>
        <v/>
      </c>
      <c r="U318" s="176" t="str">
        <f>IF(Tabla75[[#This Row],[NIF]]="","",(Q318*(IF(S318&gt;1,0,S318*0.1))*('NO TOCAR'!$AB$4)*(T318/10)))</f>
        <v/>
      </c>
      <c r="V318" s="114"/>
      <c r="W318" s="114"/>
      <c r="X318" s="126"/>
      <c r="Y318" s="114"/>
      <c r="Z318" s="114"/>
      <c r="AA318" s="176" t="str">
        <f>IF(A318="","",SUM(IF(Y318&gt;1,1,Y318),IF(W318&gt;12,12,W318)*0.6)*(IF(S318&gt;1,0,S318))*'NO TOCAR'!$AB$4*(T318/100))</f>
        <v/>
      </c>
      <c r="AB318" s="178" t="str">
        <f>IF(Tabla75[[#This Row],[NIF]]="","",U:U+AA:AA)</f>
        <v/>
      </c>
      <c r="AC318" s="117"/>
      <c r="AD318" s="109" t="str">
        <f>IF(Tabla75[[#This Row],[NIF]]="","",ENTRADA!$P$19)</f>
        <v/>
      </c>
      <c r="AE318" s="109" t="str">
        <f>IF(Tabla75[[#This Row],[NIF]]="","",ENTRADA!$F$11)</f>
        <v/>
      </c>
      <c r="AF318" s="109" t="str">
        <f>IF(Tabla75[[#This Row],[NIF]]="","",ENTRADA!$F$9)</f>
        <v/>
      </c>
      <c r="AG318" s="108" t="str">
        <f>IF(Tabla75[[#This Row],[NIF]]="","",ENTRADA!$P$9)</f>
        <v/>
      </c>
    </row>
    <row r="319" spans="1:33" s="107" customFormat="1" ht="24.95" customHeight="1">
      <c r="A319" s="110"/>
      <c r="B319" s="108" t="str">
        <f>IF($A319="","",VLOOKUP($A319,Tabla7[[#All],[NIF]:[Columna1]],2,FALSE))</f>
        <v/>
      </c>
      <c r="C319" s="108" t="str">
        <f>IF($A319="","",VLOOKUP($A319,Tabla7[[#All],[NIF]:[Columna1]],3,FALSE))</f>
        <v/>
      </c>
      <c r="D319" s="109" t="str">
        <f>IF($A319="","",VLOOKUP($A319,Tabla7[[#All],[NIF]:[Columna1]],5,FALSE))</f>
        <v/>
      </c>
      <c r="E319" s="109" t="str">
        <f>IF($A319="","",VLOOKUP($A319,Tabla7[[#All],[NIF]:[Columna1]],8,FALSE))</f>
        <v/>
      </c>
      <c r="F319" s="109" t="str">
        <f>IF($A319="","",VLOOKUP($A319,Tabla7[[#All],[NIF]:[Columna1]],6,FALSE))</f>
        <v/>
      </c>
      <c r="G319" s="108" t="str">
        <f>IF($A319="","",VLOOKUP($A319,Tabla7[[#All],[NIF]:[Columna1]],7,FALSE))</f>
        <v/>
      </c>
      <c r="H319" s="109" t="str">
        <f>IF(Tabla75[[#This Row],[CAUSA VARIACIÓN]]="","","SI")</f>
        <v/>
      </c>
      <c r="I319" s="110"/>
      <c r="J319" s="120"/>
      <c r="K319" s="120"/>
      <c r="L319" s="115"/>
      <c r="M319" s="115"/>
      <c r="N319" s="115"/>
      <c r="O319" s="115"/>
      <c r="P319" s="157" t="str">
        <f t="shared" si="10"/>
        <v/>
      </c>
      <c r="Q31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19" s="124"/>
      <c r="S319" s="125"/>
      <c r="T319" s="109" t="str">
        <f t="shared" si="11"/>
        <v/>
      </c>
      <c r="U319" s="176" t="str">
        <f>IF(Tabla75[[#This Row],[NIF]]="","",(Q319*(IF(S319&gt;1,0,S319*0.1))*('NO TOCAR'!$AB$4)*(T319/10)))</f>
        <v/>
      </c>
      <c r="V319" s="114"/>
      <c r="W319" s="114"/>
      <c r="X319" s="126"/>
      <c r="Y319" s="114"/>
      <c r="Z319" s="114"/>
      <c r="AA319" s="176" t="str">
        <f>IF(A319="","",SUM(IF(Y319&gt;1,1,Y319),IF(W319&gt;12,12,W319)*0.6)*(IF(S319&gt;1,0,S319))*'NO TOCAR'!$AB$4*(T319/100))</f>
        <v/>
      </c>
      <c r="AB319" s="178" t="str">
        <f>IF(Tabla75[[#This Row],[NIF]]="","",U:U+AA:AA)</f>
        <v/>
      </c>
      <c r="AC319" s="117"/>
      <c r="AD319" s="109" t="str">
        <f>IF(Tabla75[[#This Row],[NIF]]="","",ENTRADA!$P$19)</f>
        <v/>
      </c>
      <c r="AE319" s="109" t="str">
        <f>IF(Tabla75[[#This Row],[NIF]]="","",ENTRADA!$F$11)</f>
        <v/>
      </c>
      <c r="AF319" s="109" t="str">
        <f>IF(Tabla75[[#This Row],[NIF]]="","",ENTRADA!$F$9)</f>
        <v/>
      </c>
      <c r="AG319" s="108" t="str">
        <f>IF(Tabla75[[#This Row],[NIF]]="","",ENTRADA!$P$9)</f>
        <v/>
      </c>
    </row>
    <row r="320" spans="1:33" s="107" customFormat="1" ht="24.95" customHeight="1">
      <c r="A320" s="110"/>
      <c r="B320" s="108" t="str">
        <f>IF($A320="","",VLOOKUP($A320,Tabla7[[#All],[NIF]:[Columna1]],2,FALSE))</f>
        <v/>
      </c>
      <c r="C320" s="108" t="str">
        <f>IF($A320="","",VLOOKUP($A320,Tabla7[[#All],[NIF]:[Columna1]],3,FALSE))</f>
        <v/>
      </c>
      <c r="D320" s="109" t="str">
        <f>IF($A320="","",VLOOKUP($A320,Tabla7[[#All],[NIF]:[Columna1]],5,FALSE))</f>
        <v/>
      </c>
      <c r="E320" s="109" t="str">
        <f>IF($A320="","",VLOOKUP($A320,Tabla7[[#All],[NIF]:[Columna1]],8,FALSE))</f>
        <v/>
      </c>
      <c r="F320" s="109" t="str">
        <f>IF($A320="","",VLOOKUP($A320,Tabla7[[#All],[NIF]:[Columna1]],6,FALSE))</f>
        <v/>
      </c>
      <c r="G320" s="108" t="str">
        <f>IF($A320="","",VLOOKUP($A320,Tabla7[[#All],[NIF]:[Columna1]],7,FALSE))</f>
        <v/>
      </c>
      <c r="H320" s="109" t="str">
        <f>IF(Tabla75[[#This Row],[CAUSA VARIACIÓN]]="","","SI")</f>
        <v/>
      </c>
      <c r="I320" s="110"/>
      <c r="J320" s="120"/>
      <c r="K320" s="120"/>
      <c r="L320" s="115"/>
      <c r="M320" s="115"/>
      <c r="N320" s="115"/>
      <c r="O320" s="115"/>
      <c r="P320" s="157" t="str">
        <f t="shared" si="10"/>
        <v/>
      </c>
      <c r="Q32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0" s="124"/>
      <c r="S320" s="125"/>
      <c r="T320" s="109" t="str">
        <f t="shared" si="11"/>
        <v/>
      </c>
      <c r="U320" s="176" t="str">
        <f>IF(Tabla75[[#This Row],[NIF]]="","",(Q320*(IF(S320&gt;1,0,S320*0.1))*('NO TOCAR'!$AB$4)*(T320/10)))</f>
        <v/>
      </c>
      <c r="V320" s="114"/>
      <c r="W320" s="114"/>
      <c r="X320" s="126"/>
      <c r="Y320" s="114"/>
      <c r="Z320" s="114"/>
      <c r="AA320" s="176" t="str">
        <f>IF(A320="","",SUM(IF(Y320&gt;1,1,Y320),IF(W320&gt;12,12,W320)*0.6)*(IF(S320&gt;1,0,S320))*'NO TOCAR'!$AB$4*(T320/100))</f>
        <v/>
      </c>
      <c r="AB320" s="178" t="str">
        <f>IF(Tabla75[[#This Row],[NIF]]="","",U:U+AA:AA)</f>
        <v/>
      </c>
      <c r="AC320" s="117"/>
      <c r="AD320" s="109" t="str">
        <f>IF(Tabla75[[#This Row],[NIF]]="","",ENTRADA!$P$19)</f>
        <v/>
      </c>
      <c r="AE320" s="109" t="str">
        <f>IF(Tabla75[[#This Row],[NIF]]="","",ENTRADA!$F$11)</f>
        <v/>
      </c>
      <c r="AF320" s="109" t="str">
        <f>IF(Tabla75[[#This Row],[NIF]]="","",ENTRADA!$F$9)</f>
        <v/>
      </c>
      <c r="AG320" s="108" t="str">
        <f>IF(Tabla75[[#This Row],[NIF]]="","",ENTRADA!$P$9)</f>
        <v/>
      </c>
    </row>
    <row r="321" spans="1:33" s="107" customFormat="1" ht="24.95" customHeight="1">
      <c r="A321" s="110"/>
      <c r="B321" s="108" t="str">
        <f>IF($A321="","",VLOOKUP($A321,Tabla7[[#All],[NIF]:[Columna1]],2,FALSE))</f>
        <v/>
      </c>
      <c r="C321" s="108" t="str">
        <f>IF($A321="","",VLOOKUP($A321,Tabla7[[#All],[NIF]:[Columna1]],3,FALSE))</f>
        <v/>
      </c>
      <c r="D321" s="109" t="str">
        <f>IF($A321="","",VLOOKUP($A321,Tabla7[[#All],[NIF]:[Columna1]],5,FALSE))</f>
        <v/>
      </c>
      <c r="E321" s="109" t="str">
        <f>IF($A321="","",VLOOKUP($A321,Tabla7[[#All],[NIF]:[Columna1]],8,FALSE))</f>
        <v/>
      </c>
      <c r="F321" s="109" t="str">
        <f>IF($A321="","",VLOOKUP($A321,Tabla7[[#All],[NIF]:[Columna1]],6,FALSE))</f>
        <v/>
      </c>
      <c r="G321" s="108" t="str">
        <f>IF($A321="","",VLOOKUP($A321,Tabla7[[#All],[NIF]:[Columna1]],7,FALSE))</f>
        <v/>
      </c>
      <c r="H321" s="109" t="str">
        <f>IF(Tabla75[[#This Row],[CAUSA VARIACIÓN]]="","","SI")</f>
        <v/>
      </c>
      <c r="I321" s="110"/>
      <c r="J321" s="120"/>
      <c r="K321" s="120"/>
      <c r="L321" s="115"/>
      <c r="M321" s="115"/>
      <c r="N321" s="115"/>
      <c r="O321" s="115"/>
      <c r="P321" s="157" t="str">
        <f t="shared" si="10"/>
        <v/>
      </c>
      <c r="Q32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1" s="124"/>
      <c r="S321" s="125"/>
      <c r="T321" s="109" t="str">
        <f t="shared" si="11"/>
        <v/>
      </c>
      <c r="U321" s="176" t="str">
        <f>IF(Tabla75[[#This Row],[NIF]]="","",(Q321*(IF(S321&gt;1,0,S321*0.1))*('NO TOCAR'!$AB$4)*(T321/10)))</f>
        <v/>
      </c>
      <c r="V321" s="114"/>
      <c r="W321" s="114"/>
      <c r="X321" s="126"/>
      <c r="Y321" s="114"/>
      <c r="Z321" s="114"/>
      <c r="AA321" s="176" t="str">
        <f>IF(A321="","",SUM(IF(Y321&gt;1,1,Y321),IF(W321&gt;12,12,W321)*0.6)*(IF(S321&gt;1,0,S321))*'NO TOCAR'!$AB$4*(T321/100))</f>
        <v/>
      </c>
      <c r="AB321" s="178" t="str">
        <f>IF(Tabla75[[#This Row],[NIF]]="","",U:U+AA:AA)</f>
        <v/>
      </c>
      <c r="AC321" s="117"/>
      <c r="AD321" s="109" t="str">
        <f>IF(Tabla75[[#This Row],[NIF]]="","",ENTRADA!$P$19)</f>
        <v/>
      </c>
      <c r="AE321" s="109" t="str">
        <f>IF(Tabla75[[#This Row],[NIF]]="","",ENTRADA!$F$11)</f>
        <v/>
      </c>
      <c r="AF321" s="109" t="str">
        <f>IF(Tabla75[[#This Row],[NIF]]="","",ENTRADA!$F$9)</f>
        <v/>
      </c>
      <c r="AG321" s="108" t="str">
        <f>IF(Tabla75[[#This Row],[NIF]]="","",ENTRADA!$P$9)</f>
        <v/>
      </c>
    </row>
    <row r="322" spans="1:33" s="107" customFormat="1" ht="24.95" customHeight="1">
      <c r="A322" s="110"/>
      <c r="B322" s="108" t="str">
        <f>IF($A322="","",VLOOKUP($A322,Tabla7[[#All],[NIF]:[Columna1]],2,FALSE))</f>
        <v/>
      </c>
      <c r="C322" s="108" t="str">
        <f>IF($A322="","",VLOOKUP($A322,Tabla7[[#All],[NIF]:[Columna1]],3,FALSE))</f>
        <v/>
      </c>
      <c r="D322" s="109" t="str">
        <f>IF($A322="","",VLOOKUP($A322,Tabla7[[#All],[NIF]:[Columna1]],5,FALSE))</f>
        <v/>
      </c>
      <c r="E322" s="109" t="str">
        <f>IF($A322="","",VLOOKUP($A322,Tabla7[[#All],[NIF]:[Columna1]],8,FALSE))</f>
        <v/>
      </c>
      <c r="F322" s="109" t="str">
        <f>IF($A322="","",VLOOKUP($A322,Tabla7[[#All],[NIF]:[Columna1]],6,FALSE))</f>
        <v/>
      </c>
      <c r="G322" s="108" t="str">
        <f>IF($A322="","",VLOOKUP($A322,Tabla7[[#All],[NIF]:[Columna1]],7,FALSE))</f>
        <v/>
      </c>
      <c r="H322" s="109" t="str">
        <f>IF(Tabla75[[#This Row],[CAUSA VARIACIÓN]]="","","SI")</f>
        <v/>
      </c>
      <c r="I322" s="110"/>
      <c r="J322" s="120"/>
      <c r="K322" s="120"/>
      <c r="L322" s="115"/>
      <c r="M322" s="160"/>
      <c r="N322" s="115"/>
      <c r="O322" s="115"/>
      <c r="P322" s="157" t="str">
        <f t="shared" ref="P322:P385" si="12">IF(OR(N322="ERROR",O322="ERROR"),"ERROR","")</f>
        <v/>
      </c>
      <c r="Q32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2" s="124"/>
      <c r="S322" s="125"/>
      <c r="T322" s="109" t="str">
        <f t="shared" ref="T322:T385" si="13">IF(A322="","",(IF(AND(R322&gt;99,R322&lt;400),IF(OR(F322&gt;=65,IFERROR(SEARCH("PSÍQUICA",G322,1),0)&gt;0),IF(OR(C322="MUJER",D322&gt;44.99),60,55),50),IF(OR(F322&gt;=65,IFERROR(SEARCH("PSÍQUICA",G322,1),0)&gt;0),50,IF(A322="","",40)))))</f>
        <v/>
      </c>
      <c r="U322" s="176" t="str">
        <f>IF(Tabla75[[#This Row],[NIF]]="","",(Q322*(IF(S322&gt;1,0,S322*0.1))*('NO TOCAR'!$AB$4)*(T322/10)))</f>
        <v/>
      </c>
      <c r="V322" s="114"/>
      <c r="W322" s="114"/>
      <c r="X322" s="126"/>
      <c r="Y322" s="114"/>
      <c r="Z322" s="114"/>
      <c r="AA322" s="176" t="str">
        <f>IF(A322="","",SUM(IF(Y322&gt;1,1,Y322),IF(W322&gt;12,12,W322)*0.6)*(IF(S322&gt;1,0,S322))*'NO TOCAR'!$AB$4*(T322/100))</f>
        <v/>
      </c>
      <c r="AB322" s="178" t="str">
        <f>IF(Tabla75[[#This Row],[NIF]]="","",U:U+AA:AA)</f>
        <v/>
      </c>
      <c r="AC322" s="117"/>
      <c r="AD322" s="109" t="str">
        <f>IF(Tabla75[[#This Row],[NIF]]="","",ENTRADA!$P$19)</f>
        <v/>
      </c>
      <c r="AE322" s="109" t="str">
        <f>IF(Tabla75[[#This Row],[NIF]]="","",ENTRADA!$F$11)</f>
        <v/>
      </c>
      <c r="AF322" s="109" t="str">
        <f>IF(Tabla75[[#This Row],[NIF]]="","",ENTRADA!$F$9)</f>
        <v/>
      </c>
      <c r="AG322" s="108" t="str">
        <f>IF(Tabla75[[#This Row],[NIF]]="","",ENTRADA!$P$9)</f>
        <v/>
      </c>
    </row>
    <row r="323" spans="1:33" s="107" customFormat="1" ht="24.95" customHeight="1">
      <c r="A323" s="110"/>
      <c r="B323" s="108" t="str">
        <f>IF($A323="","",VLOOKUP($A323,Tabla7[[#All],[NIF]:[Columna1]],2,FALSE))</f>
        <v/>
      </c>
      <c r="C323" s="108" t="str">
        <f>IF($A323="","",VLOOKUP($A323,Tabla7[[#All],[NIF]:[Columna1]],3,FALSE))</f>
        <v/>
      </c>
      <c r="D323" s="109" t="str">
        <f>IF($A323="","",VLOOKUP($A323,Tabla7[[#All],[NIF]:[Columna1]],5,FALSE))</f>
        <v/>
      </c>
      <c r="E323" s="109" t="str">
        <f>IF($A323="","",VLOOKUP($A323,Tabla7[[#All],[NIF]:[Columna1]],8,FALSE))</f>
        <v/>
      </c>
      <c r="F323" s="109" t="str">
        <f>IF($A323="","",VLOOKUP($A323,Tabla7[[#All],[NIF]:[Columna1]],6,FALSE))</f>
        <v/>
      </c>
      <c r="G323" s="108" t="str">
        <f>IF($A323="","",VLOOKUP($A323,Tabla7[[#All],[NIF]:[Columna1]],7,FALSE))</f>
        <v/>
      </c>
      <c r="H323" s="109" t="str">
        <f>IF(Tabla75[[#This Row],[CAUSA VARIACIÓN]]="","","SI")</f>
        <v/>
      </c>
      <c r="I323" s="110"/>
      <c r="J323" s="120"/>
      <c r="K323" s="120"/>
      <c r="L323" s="115"/>
      <c r="M323" s="115"/>
      <c r="N323" s="115"/>
      <c r="O323" s="115"/>
      <c r="P323" s="157" t="str">
        <f t="shared" si="12"/>
        <v/>
      </c>
      <c r="Q32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3" s="124"/>
      <c r="S323" s="125"/>
      <c r="T323" s="109" t="str">
        <f t="shared" si="13"/>
        <v/>
      </c>
      <c r="U323" s="176" t="str">
        <f>IF(Tabla75[[#This Row],[NIF]]="","",(Q323*(IF(S323&gt;1,0,S323*0.1))*('NO TOCAR'!$AB$4)*(T323/10)))</f>
        <v/>
      </c>
      <c r="V323" s="114"/>
      <c r="W323" s="114"/>
      <c r="X323" s="126"/>
      <c r="Y323" s="114"/>
      <c r="Z323" s="114"/>
      <c r="AA323" s="176" t="str">
        <f>IF(A323="","",SUM(IF(Y323&gt;1,1,Y323),IF(W323&gt;12,12,W323)*0.6)*(IF(S323&gt;1,0,S323))*'NO TOCAR'!$AB$4*(T323/100))</f>
        <v/>
      </c>
      <c r="AB323" s="178" t="str">
        <f>IF(Tabla75[[#This Row],[NIF]]="","",U:U+AA:AA)</f>
        <v/>
      </c>
      <c r="AC323" s="117"/>
      <c r="AD323" s="109" t="str">
        <f>IF(Tabla75[[#This Row],[NIF]]="","",ENTRADA!$P$19)</f>
        <v/>
      </c>
      <c r="AE323" s="109" t="str">
        <f>IF(Tabla75[[#This Row],[NIF]]="","",ENTRADA!$F$11)</f>
        <v/>
      </c>
      <c r="AF323" s="109" t="str">
        <f>IF(Tabla75[[#This Row],[NIF]]="","",ENTRADA!$F$9)</f>
        <v/>
      </c>
      <c r="AG323" s="108" t="str">
        <f>IF(Tabla75[[#This Row],[NIF]]="","",ENTRADA!$P$9)</f>
        <v/>
      </c>
    </row>
    <row r="324" spans="1:33" s="107" customFormat="1" ht="24.95" customHeight="1">
      <c r="A324" s="110"/>
      <c r="B324" s="108" t="str">
        <f>IF($A324="","",VLOOKUP($A324,Tabla7[[#All],[NIF]:[Columna1]],2,FALSE))</f>
        <v/>
      </c>
      <c r="C324" s="108" t="str">
        <f>IF($A324="","",VLOOKUP($A324,Tabla7[[#All],[NIF]:[Columna1]],3,FALSE))</f>
        <v/>
      </c>
      <c r="D324" s="109" t="str">
        <f>IF($A324="","",VLOOKUP($A324,Tabla7[[#All],[NIF]:[Columna1]],5,FALSE))</f>
        <v/>
      </c>
      <c r="E324" s="109" t="str">
        <f>IF($A324="","",VLOOKUP($A324,Tabla7[[#All],[NIF]:[Columna1]],8,FALSE))</f>
        <v/>
      </c>
      <c r="F324" s="109" t="str">
        <f>IF($A324="","",VLOOKUP($A324,Tabla7[[#All],[NIF]:[Columna1]],6,FALSE))</f>
        <v/>
      </c>
      <c r="G324" s="108" t="str">
        <f>IF($A324="","",VLOOKUP($A324,Tabla7[[#All],[NIF]:[Columna1]],7,FALSE))</f>
        <v/>
      </c>
      <c r="H324" s="109" t="str">
        <f>IF(Tabla75[[#This Row],[CAUSA VARIACIÓN]]="","","SI")</f>
        <v/>
      </c>
      <c r="I324" s="110"/>
      <c r="J324" s="120"/>
      <c r="K324" s="120"/>
      <c r="L324" s="115"/>
      <c r="M324" s="115"/>
      <c r="N324" s="115"/>
      <c r="O324" s="115"/>
      <c r="P324" s="157" t="str">
        <f t="shared" si="12"/>
        <v/>
      </c>
      <c r="Q32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4" s="124"/>
      <c r="S324" s="125"/>
      <c r="T324" s="109" t="str">
        <f t="shared" si="13"/>
        <v/>
      </c>
      <c r="U324" s="176" t="str">
        <f>IF(Tabla75[[#This Row],[NIF]]="","",(Q324*(IF(S324&gt;1,0,S324*0.1))*('NO TOCAR'!$AB$4)*(T324/10)))</f>
        <v/>
      </c>
      <c r="V324" s="114"/>
      <c r="W324" s="114"/>
      <c r="X324" s="126"/>
      <c r="Y324" s="114"/>
      <c r="Z324" s="114"/>
      <c r="AA324" s="176" t="str">
        <f>IF(A324="","",SUM(IF(Y324&gt;1,1,Y324),IF(W324&gt;12,12,W324)*0.6)*(IF(S324&gt;1,0,S324))*'NO TOCAR'!$AB$4*(T324/100))</f>
        <v/>
      </c>
      <c r="AB324" s="178" t="str">
        <f>IF(Tabla75[[#This Row],[NIF]]="","",U:U+AA:AA)</f>
        <v/>
      </c>
      <c r="AC324" s="117"/>
      <c r="AD324" s="109" t="str">
        <f>IF(Tabla75[[#This Row],[NIF]]="","",ENTRADA!$P$19)</f>
        <v/>
      </c>
      <c r="AE324" s="109" t="str">
        <f>IF(Tabla75[[#This Row],[NIF]]="","",ENTRADA!$F$11)</f>
        <v/>
      </c>
      <c r="AF324" s="109" t="str">
        <f>IF(Tabla75[[#This Row],[NIF]]="","",ENTRADA!$F$9)</f>
        <v/>
      </c>
      <c r="AG324" s="108" t="str">
        <f>IF(Tabla75[[#This Row],[NIF]]="","",ENTRADA!$P$9)</f>
        <v/>
      </c>
    </row>
    <row r="325" spans="1:33" s="107" customFormat="1" ht="24.95" customHeight="1">
      <c r="A325" s="110"/>
      <c r="B325" s="108" t="str">
        <f>IF($A325="","",VLOOKUP($A325,Tabla7[[#All],[NIF]:[Columna1]],2,FALSE))</f>
        <v/>
      </c>
      <c r="C325" s="108" t="str">
        <f>IF($A325="","",VLOOKUP($A325,Tabla7[[#All],[NIF]:[Columna1]],3,FALSE))</f>
        <v/>
      </c>
      <c r="D325" s="109" t="str">
        <f>IF($A325="","",VLOOKUP($A325,Tabla7[[#All],[NIF]:[Columna1]],5,FALSE))</f>
        <v/>
      </c>
      <c r="E325" s="109" t="str">
        <f>IF($A325="","",VLOOKUP($A325,Tabla7[[#All],[NIF]:[Columna1]],8,FALSE))</f>
        <v/>
      </c>
      <c r="F325" s="109" t="str">
        <f>IF($A325="","",VLOOKUP($A325,Tabla7[[#All],[NIF]:[Columna1]],6,FALSE))</f>
        <v/>
      </c>
      <c r="G325" s="108" t="str">
        <f>IF($A325="","",VLOOKUP($A325,Tabla7[[#All],[NIF]:[Columna1]],7,FALSE))</f>
        <v/>
      </c>
      <c r="H325" s="109" t="str">
        <f>IF(Tabla75[[#This Row],[CAUSA VARIACIÓN]]="","","SI")</f>
        <v/>
      </c>
      <c r="I325" s="110"/>
      <c r="J325" s="120"/>
      <c r="K325" s="120"/>
      <c r="L325" s="115"/>
      <c r="M325" s="115"/>
      <c r="N325" s="115"/>
      <c r="O325" s="115"/>
      <c r="P325" s="157" t="str">
        <f t="shared" si="12"/>
        <v/>
      </c>
      <c r="Q32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5" s="124"/>
      <c r="S325" s="125"/>
      <c r="T325" s="109" t="str">
        <f t="shared" si="13"/>
        <v/>
      </c>
      <c r="U325" s="176" t="str">
        <f>IF(Tabla75[[#This Row],[NIF]]="","",(Q325*(IF(S325&gt;1,0,S325*0.1))*('NO TOCAR'!$AB$4)*(T325/10)))</f>
        <v/>
      </c>
      <c r="V325" s="114"/>
      <c r="W325" s="114"/>
      <c r="X325" s="126"/>
      <c r="Y325" s="114"/>
      <c r="Z325" s="114"/>
      <c r="AA325" s="176" t="str">
        <f>IF(A325="","",SUM(IF(Y325&gt;1,1,Y325),IF(W325&gt;12,12,W325)*0.6)*(IF(S325&gt;1,0,S325))*'NO TOCAR'!$AB$4*(T325/100))</f>
        <v/>
      </c>
      <c r="AB325" s="178" t="str">
        <f>IF(Tabla75[[#This Row],[NIF]]="","",U:U+AA:AA)</f>
        <v/>
      </c>
      <c r="AC325" s="117"/>
      <c r="AD325" s="109" t="str">
        <f>IF(Tabla75[[#This Row],[NIF]]="","",ENTRADA!$P$19)</f>
        <v/>
      </c>
      <c r="AE325" s="109" t="str">
        <f>IF(Tabla75[[#This Row],[NIF]]="","",ENTRADA!$F$11)</f>
        <v/>
      </c>
      <c r="AF325" s="109" t="str">
        <f>IF(Tabla75[[#This Row],[NIF]]="","",ENTRADA!$F$9)</f>
        <v/>
      </c>
      <c r="AG325" s="108" t="str">
        <f>IF(Tabla75[[#This Row],[NIF]]="","",ENTRADA!$P$9)</f>
        <v/>
      </c>
    </row>
    <row r="326" spans="1:33" s="107" customFormat="1" ht="24.95" customHeight="1">
      <c r="A326" s="110"/>
      <c r="B326" s="108" t="str">
        <f>IF($A326="","",VLOOKUP($A326,Tabla7[[#All],[NIF]:[Columna1]],2,FALSE))</f>
        <v/>
      </c>
      <c r="C326" s="108" t="str">
        <f>IF($A326="","",VLOOKUP($A326,Tabla7[[#All],[NIF]:[Columna1]],3,FALSE))</f>
        <v/>
      </c>
      <c r="D326" s="109" t="str">
        <f>IF($A326="","",VLOOKUP($A326,Tabla7[[#All],[NIF]:[Columna1]],5,FALSE))</f>
        <v/>
      </c>
      <c r="E326" s="109" t="str">
        <f>IF($A326="","",VLOOKUP($A326,Tabla7[[#All],[NIF]:[Columna1]],8,FALSE))</f>
        <v/>
      </c>
      <c r="F326" s="109" t="str">
        <f>IF($A326="","",VLOOKUP($A326,Tabla7[[#All],[NIF]:[Columna1]],6,FALSE))</f>
        <v/>
      </c>
      <c r="G326" s="108" t="str">
        <f>IF($A326="","",VLOOKUP($A326,Tabla7[[#All],[NIF]:[Columna1]],7,FALSE))</f>
        <v/>
      </c>
      <c r="H326" s="109" t="str">
        <f>IF(Tabla75[[#This Row],[CAUSA VARIACIÓN]]="","","SI")</f>
        <v/>
      </c>
      <c r="I326" s="110"/>
      <c r="J326" s="120"/>
      <c r="K326" s="120"/>
      <c r="L326" s="115"/>
      <c r="M326" s="160"/>
      <c r="N326" s="115"/>
      <c r="O326" s="115"/>
      <c r="P326" s="157" t="str">
        <f t="shared" si="12"/>
        <v/>
      </c>
      <c r="Q32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6" s="124"/>
      <c r="S326" s="125"/>
      <c r="T326" s="109" t="str">
        <f t="shared" si="13"/>
        <v/>
      </c>
      <c r="U326" s="176" t="str">
        <f>IF(Tabla75[[#This Row],[NIF]]="","",(Q326*(IF(S326&gt;1,0,S326*0.1))*('NO TOCAR'!$AB$4)*(T326/10)))</f>
        <v/>
      </c>
      <c r="V326" s="114"/>
      <c r="W326" s="114"/>
      <c r="X326" s="126"/>
      <c r="Y326" s="114"/>
      <c r="Z326" s="114"/>
      <c r="AA326" s="176" t="str">
        <f>IF(A326="","",SUM(IF(Y326&gt;1,1,Y326),IF(W326&gt;12,12,W326)*0.6)*(IF(S326&gt;1,0,S326))*'NO TOCAR'!$AB$4*(T326/100))</f>
        <v/>
      </c>
      <c r="AB326" s="178" t="str">
        <f>IF(Tabla75[[#This Row],[NIF]]="","",U:U+AA:AA)</f>
        <v/>
      </c>
      <c r="AC326" s="117"/>
      <c r="AD326" s="109" t="str">
        <f>IF(Tabla75[[#This Row],[NIF]]="","",ENTRADA!$P$19)</f>
        <v/>
      </c>
      <c r="AE326" s="109" t="str">
        <f>IF(Tabla75[[#This Row],[NIF]]="","",ENTRADA!$F$11)</f>
        <v/>
      </c>
      <c r="AF326" s="109" t="str">
        <f>IF(Tabla75[[#This Row],[NIF]]="","",ENTRADA!$F$9)</f>
        <v/>
      </c>
      <c r="AG326" s="108" t="str">
        <f>IF(Tabla75[[#This Row],[NIF]]="","",ENTRADA!$P$9)</f>
        <v/>
      </c>
    </row>
    <row r="327" spans="1:33" s="107" customFormat="1" ht="24.95" customHeight="1">
      <c r="A327" s="110"/>
      <c r="B327" s="108" t="str">
        <f>IF($A327="","",VLOOKUP($A327,Tabla7[[#All],[NIF]:[Columna1]],2,FALSE))</f>
        <v/>
      </c>
      <c r="C327" s="108" t="str">
        <f>IF($A327="","",VLOOKUP($A327,Tabla7[[#All],[NIF]:[Columna1]],3,FALSE))</f>
        <v/>
      </c>
      <c r="D327" s="109" t="str">
        <f>IF($A327="","",VLOOKUP($A327,Tabla7[[#All],[NIF]:[Columna1]],5,FALSE))</f>
        <v/>
      </c>
      <c r="E327" s="109" t="str">
        <f>IF($A327="","",VLOOKUP($A327,Tabla7[[#All],[NIF]:[Columna1]],8,FALSE))</f>
        <v/>
      </c>
      <c r="F327" s="109" t="str">
        <f>IF($A327="","",VLOOKUP($A327,Tabla7[[#All],[NIF]:[Columna1]],6,FALSE))</f>
        <v/>
      </c>
      <c r="G327" s="108" t="str">
        <f>IF($A327="","",VLOOKUP($A327,Tabla7[[#All],[NIF]:[Columna1]],7,FALSE))</f>
        <v/>
      </c>
      <c r="H327" s="109" t="str">
        <f>IF(Tabla75[[#This Row],[CAUSA VARIACIÓN]]="","","SI")</f>
        <v/>
      </c>
      <c r="I327" s="110"/>
      <c r="J327" s="120"/>
      <c r="K327" s="120"/>
      <c r="L327" s="115"/>
      <c r="M327" s="115"/>
      <c r="N327" s="115"/>
      <c r="O327" s="115"/>
      <c r="P327" s="157" t="str">
        <f t="shared" si="12"/>
        <v/>
      </c>
      <c r="Q32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7" s="124"/>
      <c r="S327" s="125"/>
      <c r="T327" s="109" t="str">
        <f t="shared" si="13"/>
        <v/>
      </c>
      <c r="U327" s="176" t="str">
        <f>IF(Tabla75[[#This Row],[NIF]]="","",(Q327*(IF(S327&gt;1,0,S327*0.1))*('NO TOCAR'!$AB$4)*(T327/10)))</f>
        <v/>
      </c>
      <c r="V327" s="114"/>
      <c r="W327" s="114"/>
      <c r="X327" s="126"/>
      <c r="Y327" s="114"/>
      <c r="Z327" s="114"/>
      <c r="AA327" s="176" t="str">
        <f>IF(A327="","",SUM(IF(Y327&gt;1,1,Y327),IF(W327&gt;12,12,W327)*0.6)*(IF(S327&gt;1,0,S327))*'NO TOCAR'!$AB$4*(T327/100))</f>
        <v/>
      </c>
      <c r="AB327" s="178" t="str">
        <f>IF(Tabla75[[#This Row],[NIF]]="","",U:U+AA:AA)</f>
        <v/>
      </c>
      <c r="AC327" s="117"/>
      <c r="AD327" s="109" t="str">
        <f>IF(Tabla75[[#This Row],[NIF]]="","",ENTRADA!$P$19)</f>
        <v/>
      </c>
      <c r="AE327" s="109" t="str">
        <f>IF(Tabla75[[#This Row],[NIF]]="","",ENTRADA!$F$11)</f>
        <v/>
      </c>
      <c r="AF327" s="109" t="str">
        <f>IF(Tabla75[[#This Row],[NIF]]="","",ENTRADA!$F$9)</f>
        <v/>
      </c>
      <c r="AG327" s="108" t="str">
        <f>IF(Tabla75[[#This Row],[NIF]]="","",ENTRADA!$P$9)</f>
        <v/>
      </c>
    </row>
    <row r="328" spans="1:33" s="107" customFormat="1" ht="24.95" customHeight="1">
      <c r="A328" s="110"/>
      <c r="B328" s="108" t="str">
        <f>IF($A328="","",VLOOKUP($A328,Tabla7[[#All],[NIF]:[Columna1]],2,FALSE))</f>
        <v/>
      </c>
      <c r="C328" s="108" t="str">
        <f>IF($A328="","",VLOOKUP($A328,Tabla7[[#All],[NIF]:[Columna1]],3,FALSE))</f>
        <v/>
      </c>
      <c r="D328" s="109" t="str">
        <f>IF($A328="","",VLOOKUP($A328,Tabla7[[#All],[NIF]:[Columna1]],5,FALSE))</f>
        <v/>
      </c>
      <c r="E328" s="109" t="str">
        <f>IF($A328="","",VLOOKUP($A328,Tabla7[[#All],[NIF]:[Columna1]],8,FALSE))</f>
        <v/>
      </c>
      <c r="F328" s="109" t="str">
        <f>IF($A328="","",VLOOKUP($A328,Tabla7[[#All],[NIF]:[Columna1]],6,FALSE))</f>
        <v/>
      </c>
      <c r="G328" s="108" t="str">
        <f>IF($A328="","",VLOOKUP($A328,Tabla7[[#All],[NIF]:[Columna1]],7,FALSE))</f>
        <v/>
      </c>
      <c r="H328" s="109" t="str">
        <f>IF(Tabla75[[#This Row],[CAUSA VARIACIÓN]]="","","SI")</f>
        <v/>
      </c>
      <c r="I328" s="110"/>
      <c r="J328" s="120"/>
      <c r="K328" s="120"/>
      <c r="L328" s="115"/>
      <c r="M328" s="115"/>
      <c r="N328" s="115"/>
      <c r="O328" s="115"/>
      <c r="P328" s="157" t="str">
        <f t="shared" si="12"/>
        <v/>
      </c>
      <c r="Q32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8" s="124"/>
      <c r="S328" s="125"/>
      <c r="T328" s="109" t="str">
        <f t="shared" si="13"/>
        <v/>
      </c>
      <c r="U328" s="176" t="str">
        <f>IF(Tabla75[[#This Row],[NIF]]="","",(Q328*(IF(S328&gt;1,0,S328*0.1))*('NO TOCAR'!$AB$4)*(T328/10)))</f>
        <v/>
      </c>
      <c r="V328" s="114"/>
      <c r="W328" s="114"/>
      <c r="X328" s="126"/>
      <c r="Y328" s="114"/>
      <c r="Z328" s="114"/>
      <c r="AA328" s="176" t="str">
        <f>IF(A328="","",SUM(IF(Y328&gt;1,1,Y328),IF(W328&gt;12,12,W328)*0.6)*(IF(S328&gt;1,0,S328))*'NO TOCAR'!$AB$4*(T328/100))</f>
        <v/>
      </c>
      <c r="AB328" s="178" t="str">
        <f>IF(Tabla75[[#This Row],[NIF]]="","",U:U+AA:AA)</f>
        <v/>
      </c>
      <c r="AC328" s="117"/>
      <c r="AD328" s="109" t="str">
        <f>IF(Tabla75[[#This Row],[NIF]]="","",ENTRADA!$P$19)</f>
        <v/>
      </c>
      <c r="AE328" s="109" t="str">
        <f>IF(Tabla75[[#This Row],[NIF]]="","",ENTRADA!$F$11)</f>
        <v/>
      </c>
      <c r="AF328" s="109" t="str">
        <f>IF(Tabla75[[#This Row],[NIF]]="","",ENTRADA!$F$9)</f>
        <v/>
      </c>
      <c r="AG328" s="108" t="str">
        <f>IF(Tabla75[[#This Row],[NIF]]="","",ENTRADA!$P$9)</f>
        <v/>
      </c>
    </row>
    <row r="329" spans="1:33" s="107" customFormat="1" ht="24.95" customHeight="1">
      <c r="A329" s="110"/>
      <c r="B329" s="108" t="str">
        <f>IF($A329="","",VLOOKUP($A329,Tabla7[[#All],[NIF]:[Columna1]],2,FALSE))</f>
        <v/>
      </c>
      <c r="C329" s="108" t="str">
        <f>IF($A329="","",VLOOKUP($A329,Tabla7[[#All],[NIF]:[Columna1]],3,FALSE))</f>
        <v/>
      </c>
      <c r="D329" s="109" t="str">
        <f>IF($A329="","",VLOOKUP($A329,Tabla7[[#All],[NIF]:[Columna1]],5,FALSE))</f>
        <v/>
      </c>
      <c r="E329" s="109" t="str">
        <f>IF($A329="","",VLOOKUP($A329,Tabla7[[#All],[NIF]:[Columna1]],8,FALSE))</f>
        <v/>
      </c>
      <c r="F329" s="109" t="str">
        <f>IF($A329="","",VLOOKUP($A329,Tabla7[[#All],[NIF]:[Columna1]],6,FALSE))</f>
        <v/>
      </c>
      <c r="G329" s="108" t="str">
        <f>IF($A329="","",VLOOKUP($A329,Tabla7[[#All],[NIF]:[Columna1]],7,FALSE))</f>
        <v/>
      </c>
      <c r="H329" s="109" t="str">
        <f>IF(Tabla75[[#This Row],[CAUSA VARIACIÓN]]="","","SI")</f>
        <v/>
      </c>
      <c r="I329" s="110"/>
      <c r="J329" s="120"/>
      <c r="K329" s="120"/>
      <c r="L329" s="115"/>
      <c r="M329" s="115"/>
      <c r="N329" s="115"/>
      <c r="O329" s="115"/>
      <c r="P329" s="157" t="str">
        <f t="shared" si="12"/>
        <v/>
      </c>
      <c r="Q32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29" s="124"/>
      <c r="S329" s="125"/>
      <c r="T329" s="109" t="str">
        <f t="shared" si="13"/>
        <v/>
      </c>
      <c r="U329" s="176" t="str">
        <f>IF(Tabla75[[#This Row],[NIF]]="","",(Q329*(IF(S329&gt;1,0,S329*0.1))*('NO TOCAR'!$AB$4)*(T329/10)))</f>
        <v/>
      </c>
      <c r="V329" s="114"/>
      <c r="W329" s="114"/>
      <c r="X329" s="126"/>
      <c r="Y329" s="114"/>
      <c r="Z329" s="114"/>
      <c r="AA329" s="176" t="str">
        <f>IF(A329="","",SUM(IF(Y329&gt;1,1,Y329),IF(W329&gt;12,12,W329)*0.6)*(IF(S329&gt;1,0,S329))*'NO TOCAR'!$AB$4*(T329/100))</f>
        <v/>
      </c>
      <c r="AB329" s="178" t="str">
        <f>IF(Tabla75[[#This Row],[NIF]]="","",U:U+AA:AA)</f>
        <v/>
      </c>
      <c r="AC329" s="117"/>
      <c r="AD329" s="109" t="str">
        <f>IF(Tabla75[[#This Row],[NIF]]="","",ENTRADA!$P$19)</f>
        <v/>
      </c>
      <c r="AE329" s="109" t="str">
        <f>IF(Tabla75[[#This Row],[NIF]]="","",ENTRADA!$F$11)</f>
        <v/>
      </c>
      <c r="AF329" s="109" t="str">
        <f>IF(Tabla75[[#This Row],[NIF]]="","",ENTRADA!$F$9)</f>
        <v/>
      </c>
      <c r="AG329" s="108" t="str">
        <f>IF(Tabla75[[#This Row],[NIF]]="","",ENTRADA!$P$9)</f>
        <v/>
      </c>
    </row>
    <row r="330" spans="1:33" s="107" customFormat="1" ht="24.95" customHeight="1">
      <c r="A330" s="110"/>
      <c r="B330" s="108" t="str">
        <f>IF($A330="","",VLOOKUP($A330,Tabla7[[#All],[NIF]:[Columna1]],2,FALSE))</f>
        <v/>
      </c>
      <c r="C330" s="108" t="str">
        <f>IF($A330="","",VLOOKUP($A330,Tabla7[[#All],[NIF]:[Columna1]],3,FALSE))</f>
        <v/>
      </c>
      <c r="D330" s="109" t="str">
        <f>IF($A330="","",VLOOKUP($A330,Tabla7[[#All],[NIF]:[Columna1]],5,FALSE))</f>
        <v/>
      </c>
      <c r="E330" s="109" t="str">
        <f>IF($A330="","",VLOOKUP($A330,Tabla7[[#All],[NIF]:[Columna1]],8,FALSE))</f>
        <v/>
      </c>
      <c r="F330" s="109" t="str">
        <f>IF($A330="","",VLOOKUP($A330,Tabla7[[#All],[NIF]:[Columna1]],6,FALSE))</f>
        <v/>
      </c>
      <c r="G330" s="108" t="str">
        <f>IF($A330="","",VLOOKUP($A330,Tabla7[[#All],[NIF]:[Columna1]],7,FALSE))</f>
        <v/>
      </c>
      <c r="H330" s="109" t="str">
        <f>IF(Tabla75[[#This Row],[CAUSA VARIACIÓN]]="","","SI")</f>
        <v/>
      </c>
      <c r="I330" s="110"/>
      <c r="J330" s="120"/>
      <c r="K330" s="120"/>
      <c r="L330" s="115"/>
      <c r="M330" s="160"/>
      <c r="N330" s="115"/>
      <c r="O330" s="115"/>
      <c r="P330" s="157" t="str">
        <f t="shared" si="12"/>
        <v/>
      </c>
      <c r="Q33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0" s="124"/>
      <c r="S330" s="125"/>
      <c r="T330" s="109" t="str">
        <f t="shared" si="13"/>
        <v/>
      </c>
      <c r="U330" s="176" t="str">
        <f>IF(Tabla75[[#This Row],[NIF]]="","",(Q330*(IF(S330&gt;1,0,S330*0.1))*('NO TOCAR'!$AB$4)*(T330/10)))</f>
        <v/>
      </c>
      <c r="V330" s="114"/>
      <c r="W330" s="114"/>
      <c r="X330" s="126"/>
      <c r="Y330" s="114"/>
      <c r="Z330" s="114"/>
      <c r="AA330" s="176" t="str">
        <f>IF(A330="","",SUM(IF(Y330&gt;1,1,Y330),IF(W330&gt;12,12,W330)*0.6)*(IF(S330&gt;1,0,S330))*'NO TOCAR'!$AB$4*(T330/100))</f>
        <v/>
      </c>
      <c r="AB330" s="178" t="str">
        <f>IF(Tabla75[[#This Row],[NIF]]="","",U:U+AA:AA)</f>
        <v/>
      </c>
      <c r="AC330" s="117"/>
      <c r="AD330" s="109" t="str">
        <f>IF(Tabla75[[#This Row],[NIF]]="","",ENTRADA!$P$19)</f>
        <v/>
      </c>
      <c r="AE330" s="109" t="str">
        <f>IF(Tabla75[[#This Row],[NIF]]="","",ENTRADA!$F$11)</f>
        <v/>
      </c>
      <c r="AF330" s="109" t="str">
        <f>IF(Tabla75[[#This Row],[NIF]]="","",ENTRADA!$F$9)</f>
        <v/>
      </c>
      <c r="AG330" s="108" t="str">
        <f>IF(Tabla75[[#This Row],[NIF]]="","",ENTRADA!$P$9)</f>
        <v/>
      </c>
    </row>
    <row r="331" spans="1:33" s="107" customFormat="1" ht="24.95" customHeight="1">
      <c r="A331" s="110"/>
      <c r="B331" s="108" t="str">
        <f>IF($A331="","",VLOOKUP($A331,Tabla7[[#All],[NIF]:[Columna1]],2,FALSE))</f>
        <v/>
      </c>
      <c r="C331" s="108" t="str">
        <f>IF($A331="","",VLOOKUP($A331,Tabla7[[#All],[NIF]:[Columna1]],3,FALSE))</f>
        <v/>
      </c>
      <c r="D331" s="109" t="str">
        <f>IF($A331="","",VLOOKUP($A331,Tabla7[[#All],[NIF]:[Columna1]],5,FALSE))</f>
        <v/>
      </c>
      <c r="E331" s="109" t="str">
        <f>IF($A331="","",VLOOKUP($A331,Tabla7[[#All],[NIF]:[Columna1]],8,FALSE))</f>
        <v/>
      </c>
      <c r="F331" s="109" t="str">
        <f>IF($A331="","",VLOOKUP($A331,Tabla7[[#All],[NIF]:[Columna1]],6,FALSE))</f>
        <v/>
      </c>
      <c r="G331" s="108" t="str">
        <f>IF($A331="","",VLOOKUP($A331,Tabla7[[#All],[NIF]:[Columna1]],7,FALSE))</f>
        <v/>
      </c>
      <c r="H331" s="109" t="str">
        <f>IF(Tabla75[[#This Row],[CAUSA VARIACIÓN]]="","","SI")</f>
        <v/>
      </c>
      <c r="I331" s="110"/>
      <c r="J331" s="120"/>
      <c r="K331" s="120"/>
      <c r="L331" s="115"/>
      <c r="M331" s="115"/>
      <c r="N331" s="115"/>
      <c r="O331" s="115"/>
      <c r="P331" s="157" t="str">
        <f t="shared" si="12"/>
        <v/>
      </c>
      <c r="Q33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1" s="124"/>
      <c r="S331" s="125"/>
      <c r="T331" s="109" t="str">
        <f t="shared" si="13"/>
        <v/>
      </c>
      <c r="U331" s="176" t="str">
        <f>IF(Tabla75[[#This Row],[NIF]]="","",(Q331*(IF(S331&gt;1,0,S331*0.1))*('NO TOCAR'!$AB$4)*(T331/10)))</f>
        <v/>
      </c>
      <c r="V331" s="114"/>
      <c r="W331" s="114"/>
      <c r="X331" s="126"/>
      <c r="Y331" s="114"/>
      <c r="Z331" s="114"/>
      <c r="AA331" s="176" t="str">
        <f>IF(A331="","",SUM(IF(Y331&gt;1,1,Y331),IF(W331&gt;12,12,W331)*0.6)*(IF(S331&gt;1,0,S331))*'NO TOCAR'!$AB$4*(T331/100))</f>
        <v/>
      </c>
      <c r="AB331" s="178" t="str">
        <f>IF(Tabla75[[#This Row],[NIF]]="","",U:U+AA:AA)</f>
        <v/>
      </c>
      <c r="AC331" s="117"/>
      <c r="AD331" s="109" t="str">
        <f>IF(Tabla75[[#This Row],[NIF]]="","",ENTRADA!$P$19)</f>
        <v/>
      </c>
      <c r="AE331" s="109" t="str">
        <f>IF(Tabla75[[#This Row],[NIF]]="","",ENTRADA!$F$11)</f>
        <v/>
      </c>
      <c r="AF331" s="109" t="str">
        <f>IF(Tabla75[[#This Row],[NIF]]="","",ENTRADA!$F$9)</f>
        <v/>
      </c>
      <c r="AG331" s="108" t="str">
        <f>IF(Tabla75[[#This Row],[NIF]]="","",ENTRADA!$P$9)</f>
        <v/>
      </c>
    </row>
    <row r="332" spans="1:33" s="107" customFormat="1" ht="24.95" customHeight="1">
      <c r="A332" s="110"/>
      <c r="B332" s="108" t="str">
        <f>IF($A332="","",VLOOKUP($A332,Tabla7[[#All],[NIF]:[Columna1]],2,FALSE))</f>
        <v/>
      </c>
      <c r="C332" s="108" t="str">
        <f>IF($A332="","",VLOOKUP($A332,Tabla7[[#All],[NIF]:[Columna1]],3,FALSE))</f>
        <v/>
      </c>
      <c r="D332" s="109" t="str">
        <f>IF($A332="","",VLOOKUP($A332,Tabla7[[#All],[NIF]:[Columna1]],5,FALSE))</f>
        <v/>
      </c>
      <c r="E332" s="109" t="str">
        <f>IF($A332="","",VLOOKUP($A332,Tabla7[[#All],[NIF]:[Columna1]],8,FALSE))</f>
        <v/>
      </c>
      <c r="F332" s="109" t="str">
        <f>IF($A332="","",VLOOKUP($A332,Tabla7[[#All],[NIF]:[Columna1]],6,FALSE))</f>
        <v/>
      </c>
      <c r="G332" s="108" t="str">
        <f>IF($A332="","",VLOOKUP($A332,Tabla7[[#All],[NIF]:[Columna1]],7,FALSE))</f>
        <v/>
      </c>
      <c r="H332" s="109" t="str">
        <f>IF(Tabla75[[#This Row],[CAUSA VARIACIÓN]]="","","SI")</f>
        <v/>
      </c>
      <c r="I332" s="110"/>
      <c r="J332" s="120"/>
      <c r="K332" s="120"/>
      <c r="L332" s="115"/>
      <c r="M332" s="115"/>
      <c r="N332" s="115"/>
      <c r="O332" s="115"/>
      <c r="P332" s="157" t="str">
        <f t="shared" si="12"/>
        <v/>
      </c>
      <c r="Q33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2" s="124"/>
      <c r="S332" s="125"/>
      <c r="T332" s="109" t="str">
        <f t="shared" si="13"/>
        <v/>
      </c>
      <c r="U332" s="176" t="str">
        <f>IF(Tabla75[[#This Row],[NIF]]="","",(Q332*(IF(S332&gt;1,0,S332*0.1))*('NO TOCAR'!$AB$4)*(T332/10)))</f>
        <v/>
      </c>
      <c r="V332" s="114"/>
      <c r="W332" s="114"/>
      <c r="X332" s="126"/>
      <c r="Y332" s="114"/>
      <c r="Z332" s="114"/>
      <c r="AA332" s="176" t="str">
        <f>IF(A332="","",SUM(IF(Y332&gt;1,1,Y332),IF(W332&gt;12,12,W332)*0.6)*(IF(S332&gt;1,0,S332))*'NO TOCAR'!$AB$4*(T332/100))</f>
        <v/>
      </c>
      <c r="AB332" s="178" t="str">
        <f>IF(Tabla75[[#This Row],[NIF]]="","",U:U+AA:AA)</f>
        <v/>
      </c>
      <c r="AC332" s="117"/>
      <c r="AD332" s="109" t="str">
        <f>IF(Tabla75[[#This Row],[NIF]]="","",ENTRADA!$P$19)</f>
        <v/>
      </c>
      <c r="AE332" s="109" t="str">
        <f>IF(Tabla75[[#This Row],[NIF]]="","",ENTRADA!$F$11)</f>
        <v/>
      </c>
      <c r="AF332" s="109" t="str">
        <f>IF(Tabla75[[#This Row],[NIF]]="","",ENTRADA!$F$9)</f>
        <v/>
      </c>
      <c r="AG332" s="108" t="str">
        <f>IF(Tabla75[[#This Row],[NIF]]="","",ENTRADA!$P$9)</f>
        <v/>
      </c>
    </row>
    <row r="333" spans="1:33" s="107" customFormat="1" ht="24.95" customHeight="1">
      <c r="A333" s="110"/>
      <c r="B333" s="108" t="str">
        <f>IF($A333="","",VLOOKUP($A333,Tabla7[[#All],[NIF]:[Columna1]],2,FALSE))</f>
        <v/>
      </c>
      <c r="C333" s="108" t="str">
        <f>IF($A333="","",VLOOKUP($A333,Tabla7[[#All],[NIF]:[Columna1]],3,FALSE))</f>
        <v/>
      </c>
      <c r="D333" s="109" t="str">
        <f>IF($A333="","",VLOOKUP($A333,Tabla7[[#All],[NIF]:[Columna1]],5,FALSE))</f>
        <v/>
      </c>
      <c r="E333" s="109" t="str">
        <f>IF($A333="","",VLOOKUP($A333,Tabla7[[#All],[NIF]:[Columna1]],8,FALSE))</f>
        <v/>
      </c>
      <c r="F333" s="109" t="str">
        <f>IF($A333="","",VLOOKUP($A333,Tabla7[[#All],[NIF]:[Columna1]],6,FALSE))</f>
        <v/>
      </c>
      <c r="G333" s="108" t="str">
        <f>IF($A333="","",VLOOKUP($A333,Tabla7[[#All],[NIF]:[Columna1]],7,FALSE))</f>
        <v/>
      </c>
      <c r="H333" s="109" t="str">
        <f>IF(Tabla75[[#This Row],[CAUSA VARIACIÓN]]="","","SI")</f>
        <v/>
      </c>
      <c r="I333" s="110"/>
      <c r="J333" s="120"/>
      <c r="K333" s="120"/>
      <c r="L333" s="115"/>
      <c r="M333" s="115"/>
      <c r="N333" s="115"/>
      <c r="O333" s="115"/>
      <c r="P333" s="157" t="str">
        <f t="shared" si="12"/>
        <v/>
      </c>
      <c r="Q33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3" s="124"/>
      <c r="S333" s="125"/>
      <c r="T333" s="109" t="str">
        <f t="shared" si="13"/>
        <v/>
      </c>
      <c r="U333" s="176" t="str">
        <f>IF(Tabla75[[#This Row],[NIF]]="","",(Q333*(IF(S333&gt;1,0,S333*0.1))*('NO TOCAR'!$AB$4)*(T333/10)))</f>
        <v/>
      </c>
      <c r="V333" s="114"/>
      <c r="W333" s="114"/>
      <c r="X333" s="126"/>
      <c r="Y333" s="114"/>
      <c r="Z333" s="114"/>
      <c r="AA333" s="176" t="str">
        <f>IF(A333="","",SUM(IF(Y333&gt;1,1,Y333),IF(W333&gt;12,12,W333)*0.6)*(IF(S333&gt;1,0,S333))*'NO TOCAR'!$AB$4*(T333/100))</f>
        <v/>
      </c>
      <c r="AB333" s="178" t="str">
        <f>IF(Tabla75[[#This Row],[NIF]]="","",U:U+AA:AA)</f>
        <v/>
      </c>
      <c r="AC333" s="117"/>
      <c r="AD333" s="109" t="str">
        <f>IF(Tabla75[[#This Row],[NIF]]="","",ENTRADA!$P$19)</f>
        <v/>
      </c>
      <c r="AE333" s="109" t="str">
        <f>IF(Tabla75[[#This Row],[NIF]]="","",ENTRADA!$F$11)</f>
        <v/>
      </c>
      <c r="AF333" s="109" t="str">
        <f>IF(Tabla75[[#This Row],[NIF]]="","",ENTRADA!$F$9)</f>
        <v/>
      </c>
      <c r="AG333" s="108" t="str">
        <f>IF(Tabla75[[#This Row],[NIF]]="","",ENTRADA!$P$9)</f>
        <v/>
      </c>
    </row>
    <row r="334" spans="1:33" s="107" customFormat="1" ht="24.95" customHeight="1">
      <c r="A334" s="110"/>
      <c r="B334" s="108" t="str">
        <f>IF($A334="","",VLOOKUP($A334,Tabla7[[#All],[NIF]:[Columna1]],2,FALSE))</f>
        <v/>
      </c>
      <c r="C334" s="108" t="str">
        <f>IF($A334="","",VLOOKUP($A334,Tabla7[[#All],[NIF]:[Columna1]],3,FALSE))</f>
        <v/>
      </c>
      <c r="D334" s="109" t="str">
        <f>IF($A334="","",VLOOKUP($A334,Tabla7[[#All],[NIF]:[Columna1]],5,FALSE))</f>
        <v/>
      </c>
      <c r="E334" s="109" t="str">
        <f>IF($A334="","",VLOOKUP($A334,Tabla7[[#All],[NIF]:[Columna1]],8,FALSE))</f>
        <v/>
      </c>
      <c r="F334" s="109" t="str">
        <f>IF($A334="","",VLOOKUP($A334,Tabla7[[#All],[NIF]:[Columna1]],6,FALSE))</f>
        <v/>
      </c>
      <c r="G334" s="108" t="str">
        <f>IF($A334="","",VLOOKUP($A334,Tabla7[[#All],[NIF]:[Columna1]],7,FALSE))</f>
        <v/>
      </c>
      <c r="H334" s="109" t="str">
        <f>IF(Tabla75[[#This Row],[CAUSA VARIACIÓN]]="","","SI")</f>
        <v/>
      </c>
      <c r="I334" s="110"/>
      <c r="J334" s="120"/>
      <c r="K334" s="120"/>
      <c r="L334" s="115"/>
      <c r="M334" s="160"/>
      <c r="N334" s="115"/>
      <c r="O334" s="115"/>
      <c r="P334" s="157" t="str">
        <f t="shared" si="12"/>
        <v/>
      </c>
      <c r="Q33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4" s="124"/>
      <c r="S334" s="125"/>
      <c r="T334" s="109" t="str">
        <f t="shared" si="13"/>
        <v/>
      </c>
      <c r="U334" s="176" t="str">
        <f>IF(Tabla75[[#This Row],[NIF]]="","",(Q334*(IF(S334&gt;1,0,S334*0.1))*('NO TOCAR'!$AB$4)*(T334/10)))</f>
        <v/>
      </c>
      <c r="V334" s="114"/>
      <c r="W334" s="114"/>
      <c r="X334" s="126"/>
      <c r="Y334" s="114"/>
      <c r="Z334" s="114"/>
      <c r="AA334" s="176" t="str">
        <f>IF(A334="","",SUM(IF(Y334&gt;1,1,Y334),IF(W334&gt;12,12,W334)*0.6)*(IF(S334&gt;1,0,S334))*'NO TOCAR'!$AB$4*(T334/100))</f>
        <v/>
      </c>
      <c r="AB334" s="178" t="str">
        <f>IF(Tabla75[[#This Row],[NIF]]="","",U:U+AA:AA)</f>
        <v/>
      </c>
      <c r="AC334" s="117"/>
      <c r="AD334" s="109" t="str">
        <f>IF(Tabla75[[#This Row],[NIF]]="","",ENTRADA!$P$19)</f>
        <v/>
      </c>
      <c r="AE334" s="109" t="str">
        <f>IF(Tabla75[[#This Row],[NIF]]="","",ENTRADA!$F$11)</f>
        <v/>
      </c>
      <c r="AF334" s="109" t="str">
        <f>IF(Tabla75[[#This Row],[NIF]]="","",ENTRADA!$F$9)</f>
        <v/>
      </c>
      <c r="AG334" s="108" t="str">
        <f>IF(Tabla75[[#This Row],[NIF]]="","",ENTRADA!$P$9)</f>
        <v/>
      </c>
    </row>
    <row r="335" spans="1:33" s="107" customFormat="1" ht="24.95" customHeight="1">
      <c r="A335" s="110"/>
      <c r="B335" s="108" t="str">
        <f>IF($A335="","",VLOOKUP($A335,Tabla7[[#All],[NIF]:[Columna1]],2,FALSE))</f>
        <v/>
      </c>
      <c r="C335" s="108" t="str">
        <f>IF($A335="","",VLOOKUP($A335,Tabla7[[#All],[NIF]:[Columna1]],3,FALSE))</f>
        <v/>
      </c>
      <c r="D335" s="109" t="str">
        <f>IF($A335="","",VLOOKUP($A335,Tabla7[[#All],[NIF]:[Columna1]],5,FALSE))</f>
        <v/>
      </c>
      <c r="E335" s="109" t="str">
        <f>IF($A335="","",VLOOKUP($A335,Tabla7[[#All],[NIF]:[Columna1]],8,FALSE))</f>
        <v/>
      </c>
      <c r="F335" s="109" t="str">
        <f>IF($A335="","",VLOOKUP($A335,Tabla7[[#All],[NIF]:[Columna1]],6,FALSE))</f>
        <v/>
      </c>
      <c r="G335" s="108" t="str">
        <f>IF($A335="","",VLOOKUP($A335,Tabla7[[#All],[NIF]:[Columna1]],7,FALSE))</f>
        <v/>
      </c>
      <c r="H335" s="109" t="str">
        <f>IF(Tabla75[[#This Row],[CAUSA VARIACIÓN]]="","","SI")</f>
        <v/>
      </c>
      <c r="I335" s="110"/>
      <c r="J335" s="120"/>
      <c r="K335" s="120"/>
      <c r="L335" s="115"/>
      <c r="M335" s="115"/>
      <c r="N335" s="115"/>
      <c r="O335" s="115"/>
      <c r="P335" s="157" t="str">
        <f t="shared" si="12"/>
        <v/>
      </c>
      <c r="Q33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5" s="124"/>
      <c r="S335" s="125"/>
      <c r="T335" s="109" t="str">
        <f t="shared" si="13"/>
        <v/>
      </c>
      <c r="U335" s="176" t="str">
        <f>IF(Tabla75[[#This Row],[NIF]]="","",(Q335*(IF(S335&gt;1,0,S335*0.1))*('NO TOCAR'!$AB$4)*(T335/10)))</f>
        <v/>
      </c>
      <c r="V335" s="114"/>
      <c r="W335" s="114"/>
      <c r="X335" s="126"/>
      <c r="Y335" s="114"/>
      <c r="Z335" s="114"/>
      <c r="AA335" s="176" t="str">
        <f>IF(A335="","",SUM(IF(Y335&gt;1,1,Y335),IF(W335&gt;12,12,W335)*0.6)*(IF(S335&gt;1,0,S335))*'NO TOCAR'!$AB$4*(T335/100))</f>
        <v/>
      </c>
      <c r="AB335" s="178" t="str">
        <f>IF(Tabla75[[#This Row],[NIF]]="","",U:U+AA:AA)</f>
        <v/>
      </c>
      <c r="AC335" s="117"/>
      <c r="AD335" s="109" t="str">
        <f>IF(Tabla75[[#This Row],[NIF]]="","",ENTRADA!$P$19)</f>
        <v/>
      </c>
      <c r="AE335" s="109" t="str">
        <f>IF(Tabla75[[#This Row],[NIF]]="","",ENTRADA!$F$11)</f>
        <v/>
      </c>
      <c r="AF335" s="109" t="str">
        <f>IF(Tabla75[[#This Row],[NIF]]="","",ENTRADA!$F$9)</f>
        <v/>
      </c>
      <c r="AG335" s="108" t="str">
        <f>IF(Tabla75[[#This Row],[NIF]]="","",ENTRADA!$P$9)</f>
        <v/>
      </c>
    </row>
    <row r="336" spans="1:33" s="107" customFormat="1" ht="24.95" customHeight="1">
      <c r="A336" s="110"/>
      <c r="B336" s="108" t="str">
        <f>IF($A336="","",VLOOKUP($A336,Tabla7[[#All],[NIF]:[Columna1]],2,FALSE))</f>
        <v/>
      </c>
      <c r="C336" s="108" t="str">
        <f>IF($A336="","",VLOOKUP($A336,Tabla7[[#All],[NIF]:[Columna1]],3,FALSE))</f>
        <v/>
      </c>
      <c r="D336" s="109" t="str">
        <f>IF($A336="","",VLOOKUP($A336,Tabla7[[#All],[NIF]:[Columna1]],5,FALSE))</f>
        <v/>
      </c>
      <c r="E336" s="109" t="str">
        <f>IF($A336="","",VLOOKUP($A336,Tabla7[[#All],[NIF]:[Columna1]],8,FALSE))</f>
        <v/>
      </c>
      <c r="F336" s="109" t="str">
        <f>IF($A336="","",VLOOKUP($A336,Tabla7[[#All],[NIF]:[Columna1]],6,FALSE))</f>
        <v/>
      </c>
      <c r="G336" s="108" t="str">
        <f>IF($A336="","",VLOOKUP($A336,Tabla7[[#All],[NIF]:[Columna1]],7,FALSE))</f>
        <v/>
      </c>
      <c r="H336" s="109" t="str">
        <f>IF(Tabla75[[#This Row],[CAUSA VARIACIÓN]]="","","SI")</f>
        <v/>
      </c>
      <c r="I336" s="110"/>
      <c r="J336" s="120"/>
      <c r="K336" s="120"/>
      <c r="L336" s="115"/>
      <c r="M336" s="115"/>
      <c r="N336" s="115"/>
      <c r="O336" s="115"/>
      <c r="P336" s="157" t="str">
        <f t="shared" si="12"/>
        <v/>
      </c>
      <c r="Q33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6" s="124"/>
      <c r="S336" s="125"/>
      <c r="T336" s="109" t="str">
        <f t="shared" si="13"/>
        <v/>
      </c>
      <c r="U336" s="176" t="str">
        <f>IF(Tabla75[[#This Row],[NIF]]="","",(Q336*(IF(S336&gt;1,0,S336*0.1))*('NO TOCAR'!$AB$4)*(T336/10)))</f>
        <v/>
      </c>
      <c r="V336" s="114"/>
      <c r="W336" s="114"/>
      <c r="X336" s="126"/>
      <c r="Y336" s="114"/>
      <c r="Z336" s="114"/>
      <c r="AA336" s="176" t="str">
        <f>IF(A336="","",SUM(IF(Y336&gt;1,1,Y336),IF(W336&gt;12,12,W336)*0.6)*(IF(S336&gt;1,0,S336))*'NO TOCAR'!$AB$4*(T336/100))</f>
        <v/>
      </c>
      <c r="AB336" s="178" t="str">
        <f>IF(Tabla75[[#This Row],[NIF]]="","",U:U+AA:AA)</f>
        <v/>
      </c>
      <c r="AC336" s="117"/>
      <c r="AD336" s="109" t="str">
        <f>IF(Tabla75[[#This Row],[NIF]]="","",ENTRADA!$P$19)</f>
        <v/>
      </c>
      <c r="AE336" s="109" t="str">
        <f>IF(Tabla75[[#This Row],[NIF]]="","",ENTRADA!$F$11)</f>
        <v/>
      </c>
      <c r="AF336" s="109" t="str">
        <f>IF(Tabla75[[#This Row],[NIF]]="","",ENTRADA!$F$9)</f>
        <v/>
      </c>
      <c r="AG336" s="108" t="str">
        <f>IF(Tabla75[[#This Row],[NIF]]="","",ENTRADA!$P$9)</f>
        <v/>
      </c>
    </row>
    <row r="337" spans="1:33" s="107" customFormat="1" ht="24.95" customHeight="1">
      <c r="A337" s="110"/>
      <c r="B337" s="108" t="str">
        <f>IF($A337="","",VLOOKUP($A337,Tabla7[[#All],[NIF]:[Columna1]],2,FALSE))</f>
        <v/>
      </c>
      <c r="C337" s="108" t="str">
        <f>IF($A337="","",VLOOKUP($A337,Tabla7[[#All],[NIF]:[Columna1]],3,FALSE))</f>
        <v/>
      </c>
      <c r="D337" s="109" t="str">
        <f>IF($A337="","",VLOOKUP($A337,Tabla7[[#All],[NIF]:[Columna1]],5,FALSE))</f>
        <v/>
      </c>
      <c r="E337" s="109" t="str">
        <f>IF($A337="","",VLOOKUP($A337,Tabla7[[#All],[NIF]:[Columna1]],8,FALSE))</f>
        <v/>
      </c>
      <c r="F337" s="109" t="str">
        <f>IF($A337="","",VLOOKUP($A337,Tabla7[[#All],[NIF]:[Columna1]],6,FALSE))</f>
        <v/>
      </c>
      <c r="G337" s="108" t="str">
        <f>IF($A337="","",VLOOKUP($A337,Tabla7[[#All],[NIF]:[Columna1]],7,FALSE))</f>
        <v/>
      </c>
      <c r="H337" s="109" t="str">
        <f>IF(Tabla75[[#This Row],[CAUSA VARIACIÓN]]="","","SI")</f>
        <v/>
      </c>
      <c r="I337" s="110"/>
      <c r="J337" s="120"/>
      <c r="K337" s="120"/>
      <c r="L337" s="115"/>
      <c r="M337" s="115"/>
      <c r="N337" s="115"/>
      <c r="O337" s="115"/>
      <c r="P337" s="157" t="str">
        <f t="shared" si="12"/>
        <v/>
      </c>
      <c r="Q33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7" s="124"/>
      <c r="S337" s="125"/>
      <c r="T337" s="109" t="str">
        <f t="shared" si="13"/>
        <v/>
      </c>
      <c r="U337" s="176" t="str">
        <f>IF(Tabla75[[#This Row],[NIF]]="","",(Q337*(IF(S337&gt;1,0,S337*0.1))*('NO TOCAR'!$AB$4)*(T337/10)))</f>
        <v/>
      </c>
      <c r="V337" s="114"/>
      <c r="W337" s="114"/>
      <c r="X337" s="126"/>
      <c r="Y337" s="114"/>
      <c r="Z337" s="114"/>
      <c r="AA337" s="176" t="str">
        <f>IF(A337="","",SUM(IF(Y337&gt;1,1,Y337),IF(W337&gt;12,12,W337)*0.6)*(IF(S337&gt;1,0,S337))*'NO TOCAR'!$AB$4*(T337/100))</f>
        <v/>
      </c>
      <c r="AB337" s="178" t="str">
        <f>IF(Tabla75[[#This Row],[NIF]]="","",U:U+AA:AA)</f>
        <v/>
      </c>
      <c r="AC337" s="117"/>
      <c r="AD337" s="109" t="str">
        <f>IF(Tabla75[[#This Row],[NIF]]="","",ENTRADA!$P$19)</f>
        <v/>
      </c>
      <c r="AE337" s="109" t="str">
        <f>IF(Tabla75[[#This Row],[NIF]]="","",ENTRADA!$F$11)</f>
        <v/>
      </c>
      <c r="AF337" s="109" t="str">
        <f>IF(Tabla75[[#This Row],[NIF]]="","",ENTRADA!$F$9)</f>
        <v/>
      </c>
      <c r="AG337" s="108" t="str">
        <f>IF(Tabla75[[#This Row],[NIF]]="","",ENTRADA!$P$9)</f>
        <v/>
      </c>
    </row>
    <row r="338" spans="1:33" s="107" customFormat="1" ht="24.95" customHeight="1">
      <c r="A338" s="110"/>
      <c r="B338" s="108" t="str">
        <f>IF($A338="","",VLOOKUP($A338,Tabla7[[#All],[NIF]:[Columna1]],2,FALSE))</f>
        <v/>
      </c>
      <c r="C338" s="108" t="str">
        <f>IF($A338="","",VLOOKUP($A338,Tabla7[[#All],[NIF]:[Columna1]],3,FALSE))</f>
        <v/>
      </c>
      <c r="D338" s="109" t="str">
        <f>IF($A338="","",VLOOKUP($A338,Tabla7[[#All],[NIF]:[Columna1]],5,FALSE))</f>
        <v/>
      </c>
      <c r="E338" s="109" t="str">
        <f>IF($A338="","",VLOOKUP($A338,Tabla7[[#All],[NIF]:[Columna1]],8,FALSE))</f>
        <v/>
      </c>
      <c r="F338" s="109" t="str">
        <f>IF($A338="","",VLOOKUP($A338,Tabla7[[#All],[NIF]:[Columna1]],6,FALSE))</f>
        <v/>
      </c>
      <c r="G338" s="108" t="str">
        <f>IF($A338="","",VLOOKUP($A338,Tabla7[[#All],[NIF]:[Columna1]],7,FALSE))</f>
        <v/>
      </c>
      <c r="H338" s="109" t="str">
        <f>IF(Tabla75[[#This Row],[CAUSA VARIACIÓN]]="","","SI")</f>
        <v/>
      </c>
      <c r="I338" s="110"/>
      <c r="J338" s="120"/>
      <c r="K338" s="120"/>
      <c r="L338" s="115"/>
      <c r="M338" s="160"/>
      <c r="N338" s="115"/>
      <c r="O338" s="115"/>
      <c r="P338" s="157" t="str">
        <f t="shared" si="12"/>
        <v/>
      </c>
      <c r="Q33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8" s="124"/>
      <c r="S338" s="125"/>
      <c r="T338" s="109" t="str">
        <f t="shared" si="13"/>
        <v/>
      </c>
      <c r="U338" s="176" t="str">
        <f>IF(Tabla75[[#This Row],[NIF]]="","",(Q338*(IF(S338&gt;1,0,S338*0.1))*('NO TOCAR'!$AB$4)*(T338/10)))</f>
        <v/>
      </c>
      <c r="V338" s="114"/>
      <c r="W338" s="114"/>
      <c r="X338" s="126"/>
      <c r="Y338" s="114"/>
      <c r="Z338" s="114"/>
      <c r="AA338" s="176" t="str">
        <f>IF(A338="","",SUM(IF(Y338&gt;1,1,Y338),IF(W338&gt;12,12,W338)*0.6)*(IF(S338&gt;1,0,S338))*'NO TOCAR'!$AB$4*(T338/100))</f>
        <v/>
      </c>
      <c r="AB338" s="178" t="str">
        <f>IF(Tabla75[[#This Row],[NIF]]="","",U:U+AA:AA)</f>
        <v/>
      </c>
      <c r="AC338" s="117"/>
      <c r="AD338" s="109" t="str">
        <f>IF(Tabla75[[#This Row],[NIF]]="","",ENTRADA!$P$19)</f>
        <v/>
      </c>
      <c r="AE338" s="109" t="str">
        <f>IF(Tabla75[[#This Row],[NIF]]="","",ENTRADA!$F$11)</f>
        <v/>
      </c>
      <c r="AF338" s="109" t="str">
        <f>IF(Tabla75[[#This Row],[NIF]]="","",ENTRADA!$F$9)</f>
        <v/>
      </c>
      <c r="AG338" s="108" t="str">
        <f>IF(Tabla75[[#This Row],[NIF]]="","",ENTRADA!$P$9)</f>
        <v/>
      </c>
    </row>
    <row r="339" spans="1:33" s="107" customFormat="1" ht="24.95" customHeight="1">
      <c r="A339" s="110"/>
      <c r="B339" s="108" t="str">
        <f>IF($A339="","",VLOOKUP($A339,Tabla7[[#All],[NIF]:[Columna1]],2,FALSE))</f>
        <v/>
      </c>
      <c r="C339" s="108" t="str">
        <f>IF($A339="","",VLOOKUP($A339,Tabla7[[#All],[NIF]:[Columna1]],3,FALSE))</f>
        <v/>
      </c>
      <c r="D339" s="109" t="str">
        <f>IF($A339="","",VLOOKUP($A339,Tabla7[[#All],[NIF]:[Columna1]],5,FALSE))</f>
        <v/>
      </c>
      <c r="E339" s="109" t="str">
        <f>IF($A339="","",VLOOKUP($A339,Tabla7[[#All],[NIF]:[Columna1]],8,FALSE))</f>
        <v/>
      </c>
      <c r="F339" s="109" t="str">
        <f>IF($A339="","",VLOOKUP($A339,Tabla7[[#All],[NIF]:[Columna1]],6,FALSE))</f>
        <v/>
      </c>
      <c r="G339" s="108" t="str">
        <f>IF($A339="","",VLOOKUP($A339,Tabla7[[#All],[NIF]:[Columna1]],7,FALSE))</f>
        <v/>
      </c>
      <c r="H339" s="109" t="str">
        <f>IF(Tabla75[[#This Row],[CAUSA VARIACIÓN]]="","","SI")</f>
        <v/>
      </c>
      <c r="I339" s="110"/>
      <c r="J339" s="120"/>
      <c r="K339" s="120"/>
      <c r="L339" s="115"/>
      <c r="M339" s="115"/>
      <c r="N339" s="115"/>
      <c r="O339" s="115"/>
      <c r="P339" s="157" t="str">
        <f t="shared" si="12"/>
        <v/>
      </c>
      <c r="Q33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39" s="124"/>
      <c r="S339" s="125"/>
      <c r="T339" s="109" t="str">
        <f t="shared" si="13"/>
        <v/>
      </c>
      <c r="U339" s="176" t="str">
        <f>IF(Tabla75[[#This Row],[NIF]]="","",(Q339*(IF(S339&gt;1,0,S339*0.1))*('NO TOCAR'!$AB$4)*(T339/10)))</f>
        <v/>
      </c>
      <c r="V339" s="114"/>
      <c r="W339" s="114"/>
      <c r="X339" s="126"/>
      <c r="Y339" s="114"/>
      <c r="Z339" s="114"/>
      <c r="AA339" s="176" t="str">
        <f>IF(A339="","",SUM(IF(Y339&gt;1,1,Y339),IF(W339&gt;12,12,W339)*0.6)*(IF(S339&gt;1,0,S339))*'NO TOCAR'!$AB$4*(T339/100))</f>
        <v/>
      </c>
      <c r="AB339" s="178" t="str">
        <f>IF(Tabla75[[#This Row],[NIF]]="","",U:U+AA:AA)</f>
        <v/>
      </c>
      <c r="AC339" s="117"/>
      <c r="AD339" s="109" t="str">
        <f>IF(Tabla75[[#This Row],[NIF]]="","",ENTRADA!$P$19)</f>
        <v/>
      </c>
      <c r="AE339" s="109" t="str">
        <f>IF(Tabla75[[#This Row],[NIF]]="","",ENTRADA!$F$11)</f>
        <v/>
      </c>
      <c r="AF339" s="109" t="str">
        <f>IF(Tabla75[[#This Row],[NIF]]="","",ENTRADA!$F$9)</f>
        <v/>
      </c>
      <c r="AG339" s="108" t="str">
        <f>IF(Tabla75[[#This Row],[NIF]]="","",ENTRADA!$P$9)</f>
        <v/>
      </c>
    </row>
    <row r="340" spans="1:33" s="107" customFormat="1" ht="24.95" customHeight="1">
      <c r="A340" s="110"/>
      <c r="B340" s="108" t="str">
        <f>IF($A340="","",VLOOKUP($A340,Tabla7[[#All],[NIF]:[Columna1]],2,FALSE))</f>
        <v/>
      </c>
      <c r="C340" s="108" t="str">
        <f>IF($A340="","",VLOOKUP($A340,Tabla7[[#All],[NIF]:[Columna1]],3,FALSE))</f>
        <v/>
      </c>
      <c r="D340" s="109" t="str">
        <f>IF($A340="","",VLOOKUP($A340,Tabla7[[#All],[NIF]:[Columna1]],5,FALSE))</f>
        <v/>
      </c>
      <c r="E340" s="109" t="str">
        <f>IF($A340="","",VLOOKUP($A340,Tabla7[[#All],[NIF]:[Columna1]],8,FALSE))</f>
        <v/>
      </c>
      <c r="F340" s="109" t="str">
        <f>IF($A340="","",VLOOKUP($A340,Tabla7[[#All],[NIF]:[Columna1]],6,FALSE))</f>
        <v/>
      </c>
      <c r="G340" s="108" t="str">
        <f>IF($A340="","",VLOOKUP($A340,Tabla7[[#All],[NIF]:[Columna1]],7,FALSE))</f>
        <v/>
      </c>
      <c r="H340" s="109" t="str">
        <f>IF(Tabla75[[#This Row],[CAUSA VARIACIÓN]]="","","SI")</f>
        <v/>
      </c>
      <c r="I340" s="110"/>
      <c r="J340" s="120"/>
      <c r="K340" s="120"/>
      <c r="L340" s="115"/>
      <c r="M340" s="115"/>
      <c r="N340" s="115"/>
      <c r="O340" s="115"/>
      <c r="P340" s="157" t="str">
        <f t="shared" si="12"/>
        <v/>
      </c>
      <c r="Q34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0" s="124"/>
      <c r="S340" s="125"/>
      <c r="T340" s="109" t="str">
        <f t="shared" si="13"/>
        <v/>
      </c>
      <c r="U340" s="176" t="str">
        <f>IF(Tabla75[[#This Row],[NIF]]="","",(Q340*(IF(S340&gt;1,0,S340*0.1))*('NO TOCAR'!$AB$4)*(T340/10)))</f>
        <v/>
      </c>
      <c r="V340" s="114"/>
      <c r="W340" s="114"/>
      <c r="X340" s="126"/>
      <c r="Y340" s="114"/>
      <c r="Z340" s="114"/>
      <c r="AA340" s="176" t="str">
        <f>IF(A340="","",SUM(IF(Y340&gt;1,1,Y340),IF(W340&gt;12,12,W340)*0.6)*(IF(S340&gt;1,0,S340))*'NO TOCAR'!$AB$4*(T340/100))</f>
        <v/>
      </c>
      <c r="AB340" s="178" t="str">
        <f>IF(Tabla75[[#This Row],[NIF]]="","",U:U+AA:AA)</f>
        <v/>
      </c>
      <c r="AC340" s="117"/>
      <c r="AD340" s="109" t="str">
        <f>IF(Tabla75[[#This Row],[NIF]]="","",ENTRADA!$P$19)</f>
        <v/>
      </c>
      <c r="AE340" s="109" t="str">
        <f>IF(Tabla75[[#This Row],[NIF]]="","",ENTRADA!$F$11)</f>
        <v/>
      </c>
      <c r="AF340" s="109" t="str">
        <f>IF(Tabla75[[#This Row],[NIF]]="","",ENTRADA!$F$9)</f>
        <v/>
      </c>
      <c r="AG340" s="108" t="str">
        <f>IF(Tabla75[[#This Row],[NIF]]="","",ENTRADA!$P$9)</f>
        <v/>
      </c>
    </row>
    <row r="341" spans="1:33" s="107" customFormat="1" ht="24.95" customHeight="1">
      <c r="A341" s="110"/>
      <c r="B341" s="108" t="str">
        <f>IF($A341="","",VLOOKUP($A341,Tabla7[[#All],[NIF]:[Columna1]],2,FALSE))</f>
        <v/>
      </c>
      <c r="C341" s="108" t="str">
        <f>IF($A341="","",VLOOKUP($A341,Tabla7[[#All],[NIF]:[Columna1]],3,FALSE))</f>
        <v/>
      </c>
      <c r="D341" s="109" t="str">
        <f>IF($A341="","",VLOOKUP($A341,Tabla7[[#All],[NIF]:[Columna1]],5,FALSE))</f>
        <v/>
      </c>
      <c r="E341" s="109" t="str">
        <f>IF($A341="","",VLOOKUP($A341,Tabla7[[#All],[NIF]:[Columna1]],8,FALSE))</f>
        <v/>
      </c>
      <c r="F341" s="109" t="str">
        <f>IF($A341="","",VLOOKUP($A341,Tabla7[[#All],[NIF]:[Columna1]],6,FALSE))</f>
        <v/>
      </c>
      <c r="G341" s="108" t="str">
        <f>IF($A341="","",VLOOKUP($A341,Tabla7[[#All],[NIF]:[Columna1]],7,FALSE))</f>
        <v/>
      </c>
      <c r="H341" s="109" t="str">
        <f>IF(Tabla75[[#This Row],[CAUSA VARIACIÓN]]="","","SI")</f>
        <v/>
      </c>
      <c r="I341" s="110"/>
      <c r="J341" s="120"/>
      <c r="K341" s="120"/>
      <c r="L341" s="115"/>
      <c r="M341" s="115"/>
      <c r="N341" s="115"/>
      <c r="O341" s="115"/>
      <c r="P341" s="157" t="str">
        <f t="shared" si="12"/>
        <v/>
      </c>
      <c r="Q34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1" s="124"/>
      <c r="S341" s="125"/>
      <c r="T341" s="109" t="str">
        <f t="shared" si="13"/>
        <v/>
      </c>
      <c r="U341" s="176" t="str">
        <f>IF(Tabla75[[#This Row],[NIF]]="","",(Q341*(IF(S341&gt;1,0,S341*0.1))*('NO TOCAR'!$AB$4)*(T341/10)))</f>
        <v/>
      </c>
      <c r="V341" s="114"/>
      <c r="W341" s="114"/>
      <c r="X341" s="126"/>
      <c r="Y341" s="114"/>
      <c r="Z341" s="114"/>
      <c r="AA341" s="176" t="str">
        <f>IF(A341="","",SUM(IF(Y341&gt;1,1,Y341),IF(W341&gt;12,12,W341)*0.6)*(IF(S341&gt;1,0,S341))*'NO TOCAR'!$AB$4*(T341/100))</f>
        <v/>
      </c>
      <c r="AB341" s="178" t="str">
        <f>IF(Tabla75[[#This Row],[NIF]]="","",U:U+AA:AA)</f>
        <v/>
      </c>
      <c r="AC341" s="117"/>
      <c r="AD341" s="109" t="str">
        <f>IF(Tabla75[[#This Row],[NIF]]="","",ENTRADA!$P$19)</f>
        <v/>
      </c>
      <c r="AE341" s="109" t="str">
        <f>IF(Tabla75[[#This Row],[NIF]]="","",ENTRADA!$F$11)</f>
        <v/>
      </c>
      <c r="AF341" s="109" t="str">
        <f>IF(Tabla75[[#This Row],[NIF]]="","",ENTRADA!$F$9)</f>
        <v/>
      </c>
      <c r="AG341" s="108" t="str">
        <f>IF(Tabla75[[#This Row],[NIF]]="","",ENTRADA!$P$9)</f>
        <v/>
      </c>
    </row>
    <row r="342" spans="1:33" s="107" customFormat="1" ht="24.95" customHeight="1">
      <c r="A342" s="110"/>
      <c r="B342" s="108" t="str">
        <f>IF($A342="","",VLOOKUP($A342,Tabla7[[#All],[NIF]:[Columna1]],2,FALSE))</f>
        <v/>
      </c>
      <c r="C342" s="108" t="str">
        <f>IF($A342="","",VLOOKUP($A342,Tabla7[[#All],[NIF]:[Columna1]],3,FALSE))</f>
        <v/>
      </c>
      <c r="D342" s="109" t="str">
        <f>IF($A342="","",VLOOKUP($A342,Tabla7[[#All],[NIF]:[Columna1]],5,FALSE))</f>
        <v/>
      </c>
      <c r="E342" s="109" t="str">
        <f>IF($A342="","",VLOOKUP($A342,Tabla7[[#All],[NIF]:[Columna1]],8,FALSE))</f>
        <v/>
      </c>
      <c r="F342" s="109" t="str">
        <f>IF($A342="","",VLOOKUP($A342,Tabla7[[#All],[NIF]:[Columna1]],6,FALSE))</f>
        <v/>
      </c>
      <c r="G342" s="108" t="str">
        <f>IF($A342="","",VLOOKUP($A342,Tabla7[[#All],[NIF]:[Columna1]],7,FALSE))</f>
        <v/>
      </c>
      <c r="H342" s="109" t="str">
        <f>IF(Tabla75[[#This Row],[CAUSA VARIACIÓN]]="","","SI")</f>
        <v/>
      </c>
      <c r="I342" s="110"/>
      <c r="J342" s="120"/>
      <c r="K342" s="120"/>
      <c r="L342" s="115"/>
      <c r="M342" s="160"/>
      <c r="N342" s="115"/>
      <c r="O342" s="115"/>
      <c r="P342" s="157" t="str">
        <f t="shared" si="12"/>
        <v/>
      </c>
      <c r="Q34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2" s="124"/>
      <c r="S342" s="125"/>
      <c r="T342" s="109" t="str">
        <f t="shared" si="13"/>
        <v/>
      </c>
      <c r="U342" s="176" t="str">
        <f>IF(Tabla75[[#This Row],[NIF]]="","",(Q342*(IF(S342&gt;1,0,S342*0.1))*('NO TOCAR'!$AB$4)*(T342/10)))</f>
        <v/>
      </c>
      <c r="V342" s="114"/>
      <c r="W342" s="114"/>
      <c r="X342" s="126"/>
      <c r="Y342" s="114"/>
      <c r="Z342" s="114"/>
      <c r="AA342" s="176" t="str">
        <f>IF(A342="","",SUM(IF(Y342&gt;1,1,Y342),IF(W342&gt;12,12,W342)*0.6)*(IF(S342&gt;1,0,S342))*'NO TOCAR'!$AB$4*(T342/100))</f>
        <v/>
      </c>
      <c r="AB342" s="178" t="str">
        <f>IF(Tabla75[[#This Row],[NIF]]="","",U:U+AA:AA)</f>
        <v/>
      </c>
      <c r="AC342" s="117"/>
      <c r="AD342" s="109" t="str">
        <f>IF(Tabla75[[#This Row],[NIF]]="","",ENTRADA!$P$19)</f>
        <v/>
      </c>
      <c r="AE342" s="109" t="str">
        <f>IF(Tabla75[[#This Row],[NIF]]="","",ENTRADA!$F$11)</f>
        <v/>
      </c>
      <c r="AF342" s="109" t="str">
        <f>IF(Tabla75[[#This Row],[NIF]]="","",ENTRADA!$F$9)</f>
        <v/>
      </c>
      <c r="AG342" s="108" t="str">
        <f>IF(Tabla75[[#This Row],[NIF]]="","",ENTRADA!$P$9)</f>
        <v/>
      </c>
    </row>
    <row r="343" spans="1:33" s="107" customFormat="1" ht="24.95" customHeight="1">
      <c r="A343" s="110"/>
      <c r="B343" s="108" t="str">
        <f>IF($A343="","",VLOOKUP($A343,Tabla7[[#All],[NIF]:[Columna1]],2,FALSE))</f>
        <v/>
      </c>
      <c r="C343" s="108" t="str">
        <f>IF($A343="","",VLOOKUP($A343,Tabla7[[#All],[NIF]:[Columna1]],3,FALSE))</f>
        <v/>
      </c>
      <c r="D343" s="109" t="str">
        <f>IF($A343="","",VLOOKUP($A343,Tabla7[[#All],[NIF]:[Columna1]],5,FALSE))</f>
        <v/>
      </c>
      <c r="E343" s="109" t="str">
        <f>IF($A343="","",VLOOKUP($A343,Tabla7[[#All],[NIF]:[Columna1]],8,FALSE))</f>
        <v/>
      </c>
      <c r="F343" s="109" t="str">
        <f>IF($A343="","",VLOOKUP($A343,Tabla7[[#All],[NIF]:[Columna1]],6,FALSE))</f>
        <v/>
      </c>
      <c r="G343" s="108" t="str">
        <f>IF($A343="","",VLOOKUP($A343,Tabla7[[#All],[NIF]:[Columna1]],7,FALSE))</f>
        <v/>
      </c>
      <c r="H343" s="109" t="str">
        <f>IF(Tabla75[[#This Row],[CAUSA VARIACIÓN]]="","","SI")</f>
        <v/>
      </c>
      <c r="I343" s="110"/>
      <c r="J343" s="120"/>
      <c r="K343" s="120"/>
      <c r="L343" s="115"/>
      <c r="M343" s="115"/>
      <c r="N343" s="115"/>
      <c r="O343" s="115"/>
      <c r="P343" s="157" t="str">
        <f t="shared" si="12"/>
        <v/>
      </c>
      <c r="Q34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3" s="124"/>
      <c r="S343" s="125"/>
      <c r="T343" s="109" t="str">
        <f t="shared" si="13"/>
        <v/>
      </c>
      <c r="U343" s="176" t="str">
        <f>IF(Tabla75[[#This Row],[NIF]]="","",(Q343*(IF(S343&gt;1,0,S343*0.1))*('NO TOCAR'!$AB$4)*(T343/10)))</f>
        <v/>
      </c>
      <c r="V343" s="114"/>
      <c r="W343" s="114"/>
      <c r="X343" s="126"/>
      <c r="Y343" s="114"/>
      <c r="Z343" s="114"/>
      <c r="AA343" s="176" t="str">
        <f>IF(A343="","",SUM(IF(Y343&gt;1,1,Y343),IF(W343&gt;12,12,W343)*0.6)*(IF(S343&gt;1,0,S343))*'NO TOCAR'!$AB$4*(T343/100))</f>
        <v/>
      </c>
      <c r="AB343" s="178" t="str">
        <f>IF(Tabla75[[#This Row],[NIF]]="","",U:U+AA:AA)</f>
        <v/>
      </c>
      <c r="AC343" s="117"/>
      <c r="AD343" s="109" t="str">
        <f>IF(Tabla75[[#This Row],[NIF]]="","",ENTRADA!$P$19)</f>
        <v/>
      </c>
      <c r="AE343" s="109" t="str">
        <f>IF(Tabla75[[#This Row],[NIF]]="","",ENTRADA!$F$11)</f>
        <v/>
      </c>
      <c r="AF343" s="109" t="str">
        <f>IF(Tabla75[[#This Row],[NIF]]="","",ENTRADA!$F$9)</f>
        <v/>
      </c>
      <c r="AG343" s="108" t="str">
        <f>IF(Tabla75[[#This Row],[NIF]]="","",ENTRADA!$P$9)</f>
        <v/>
      </c>
    </row>
    <row r="344" spans="1:33" s="107" customFormat="1" ht="24.95" customHeight="1">
      <c r="A344" s="110"/>
      <c r="B344" s="108" t="str">
        <f>IF($A344="","",VLOOKUP($A344,Tabla7[[#All],[NIF]:[Columna1]],2,FALSE))</f>
        <v/>
      </c>
      <c r="C344" s="108" t="str">
        <f>IF($A344="","",VLOOKUP($A344,Tabla7[[#All],[NIF]:[Columna1]],3,FALSE))</f>
        <v/>
      </c>
      <c r="D344" s="109" t="str">
        <f>IF($A344="","",VLOOKUP($A344,Tabla7[[#All],[NIF]:[Columna1]],5,FALSE))</f>
        <v/>
      </c>
      <c r="E344" s="109" t="str">
        <f>IF($A344="","",VLOOKUP($A344,Tabla7[[#All],[NIF]:[Columna1]],8,FALSE))</f>
        <v/>
      </c>
      <c r="F344" s="109" t="str">
        <f>IF($A344="","",VLOOKUP($A344,Tabla7[[#All],[NIF]:[Columna1]],6,FALSE))</f>
        <v/>
      </c>
      <c r="G344" s="108" t="str">
        <f>IF($A344="","",VLOOKUP($A344,Tabla7[[#All],[NIF]:[Columna1]],7,FALSE))</f>
        <v/>
      </c>
      <c r="H344" s="109" t="str">
        <f>IF(Tabla75[[#This Row],[CAUSA VARIACIÓN]]="","","SI")</f>
        <v/>
      </c>
      <c r="I344" s="110"/>
      <c r="J344" s="120"/>
      <c r="K344" s="120"/>
      <c r="L344" s="115"/>
      <c r="M344" s="115"/>
      <c r="N344" s="115"/>
      <c r="O344" s="115"/>
      <c r="P344" s="157" t="str">
        <f t="shared" si="12"/>
        <v/>
      </c>
      <c r="Q34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4" s="124"/>
      <c r="S344" s="125"/>
      <c r="T344" s="109" t="str">
        <f t="shared" si="13"/>
        <v/>
      </c>
      <c r="U344" s="176" t="str">
        <f>IF(Tabla75[[#This Row],[NIF]]="","",(Q344*(IF(S344&gt;1,0,S344*0.1))*('NO TOCAR'!$AB$4)*(T344/10)))</f>
        <v/>
      </c>
      <c r="V344" s="114"/>
      <c r="W344" s="114"/>
      <c r="X344" s="126"/>
      <c r="Y344" s="114"/>
      <c r="Z344" s="114"/>
      <c r="AA344" s="176" t="str">
        <f>IF(A344="","",SUM(IF(Y344&gt;1,1,Y344),IF(W344&gt;12,12,W344)*0.6)*(IF(S344&gt;1,0,S344))*'NO TOCAR'!$AB$4*(T344/100))</f>
        <v/>
      </c>
      <c r="AB344" s="178" t="str">
        <f>IF(Tabla75[[#This Row],[NIF]]="","",U:U+AA:AA)</f>
        <v/>
      </c>
      <c r="AC344" s="117"/>
      <c r="AD344" s="109" t="str">
        <f>IF(Tabla75[[#This Row],[NIF]]="","",ENTRADA!$P$19)</f>
        <v/>
      </c>
      <c r="AE344" s="109" t="str">
        <f>IF(Tabla75[[#This Row],[NIF]]="","",ENTRADA!$F$11)</f>
        <v/>
      </c>
      <c r="AF344" s="109" t="str">
        <f>IF(Tabla75[[#This Row],[NIF]]="","",ENTRADA!$F$9)</f>
        <v/>
      </c>
      <c r="AG344" s="108" t="str">
        <f>IF(Tabla75[[#This Row],[NIF]]="","",ENTRADA!$P$9)</f>
        <v/>
      </c>
    </row>
    <row r="345" spans="1:33" s="107" customFormat="1" ht="24.95" customHeight="1">
      <c r="A345" s="110"/>
      <c r="B345" s="108" t="str">
        <f>IF($A345="","",VLOOKUP($A345,Tabla7[[#All],[NIF]:[Columna1]],2,FALSE))</f>
        <v/>
      </c>
      <c r="C345" s="108" t="str">
        <f>IF($A345="","",VLOOKUP($A345,Tabla7[[#All],[NIF]:[Columna1]],3,FALSE))</f>
        <v/>
      </c>
      <c r="D345" s="109" t="str">
        <f>IF($A345="","",VLOOKUP($A345,Tabla7[[#All],[NIF]:[Columna1]],5,FALSE))</f>
        <v/>
      </c>
      <c r="E345" s="109" t="str">
        <f>IF($A345="","",VLOOKUP($A345,Tabla7[[#All],[NIF]:[Columna1]],8,FALSE))</f>
        <v/>
      </c>
      <c r="F345" s="109" t="str">
        <f>IF($A345="","",VLOOKUP($A345,Tabla7[[#All],[NIF]:[Columna1]],6,FALSE))</f>
        <v/>
      </c>
      <c r="G345" s="108" t="str">
        <f>IF($A345="","",VLOOKUP($A345,Tabla7[[#All],[NIF]:[Columna1]],7,FALSE))</f>
        <v/>
      </c>
      <c r="H345" s="109" t="str">
        <f>IF(Tabla75[[#This Row],[CAUSA VARIACIÓN]]="","","SI")</f>
        <v/>
      </c>
      <c r="I345" s="110"/>
      <c r="J345" s="120"/>
      <c r="K345" s="120"/>
      <c r="L345" s="115"/>
      <c r="M345" s="115"/>
      <c r="N345" s="115"/>
      <c r="O345" s="115"/>
      <c r="P345" s="157" t="str">
        <f t="shared" si="12"/>
        <v/>
      </c>
      <c r="Q34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5" s="124"/>
      <c r="S345" s="125"/>
      <c r="T345" s="109" t="str">
        <f t="shared" si="13"/>
        <v/>
      </c>
      <c r="U345" s="176" t="str">
        <f>IF(Tabla75[[#This Row],[NIF]]="","",(Q345*(IF(S345&gt;1,0,S345*0.1))*('NO TOCAR'!$AB$4)*(T345/10)))</f>
        <v/>
      </c>
      <c r="V345" s="114"/>
      <c r="W345" s="114"/>
      <c r="X345" s="126"/>
      <c r="Y345" s="114"/>
      <c r="Z345" s="114"/>
      <c r="AA345" s="176" t="str">
        <f>IF(A345="","",SUM(IF(Y345&gt;1,1,Y345),IF(W345&gt;12,12,W345)*0.6)*(IF(S345&gt;1,0,S345))*'NO TOCAR'!$AB$4*(T345/100))</f>
        <v/>
      </c>
      <c r="AB345" s="178" t="str">
        <f>IF(Tabla75[[#This Row],[NIF]]="","",U:U+AA:AA)</f>
        <v/>
      </c>
      <c r="AC345" s="117"/>
      <c r="AD345" s="109" t="str">
        <f>IF(Tabla75[[#This Row],[NIF]]="","",ENTRADA!$P$19)</f>
        <v/>
      </c>
      <c r="AE345" s="109" t="str">
        <f>IF(Tabla75[[#This Row],[NIF]]="","",ENTRADA!$F$11)</f>
        <v/>
      </c>
      <c r="AF345" s="109" t="str">
        <f>IF(Tabla75[[#This Row],[NIF]]="","",ENTRADA!$F$9)</f>
        <v/>
      </c>
      <c r="AG345" s="108" t="str">
        <f>IF(Tabla75[[#This Row],[NIF]]="","",ENTRADA!$P$9)</f>
        <v/>
      </c>
    </row>
    <row r="346" spans="1:33" s="107" customFormat="1" ht="24.95" customHeight="1">
      <c r="A346" s="110"/>
      <c r="B346" s="108" t="str">
        <f>IF($A346="","",VLOOKUP($A346,Tabla7[[#All],[NIF]:[Columna1]],2,FALSE))</f>
        <v/>
      </c>
      <c r="C346" s="108" t="str">
        <f>IF($A346="","",VLOOKUP($A346,Tabla7[[#All],[NIF]:[Columna1]],3,FALSE))</f>
        <v/>
      </c>
      <c r="D346" s="109" t="str">
        <f>IF($A346="","",VLOOKUP($A346,Tabla7[[#All],[NIF]:[Columna1]],5,FALSE))</f>
        <v/>
      </c>
      <c r="E346" s="109" t="str">
        <f>IF($A346="","",VLOOKUP($A346,Tabla7[[#All],[NIF]:[Columna1]],8,FALSE))</f>
        <v/>
      </c>
      <c r="F346" s="109" t="str">
        <f>IF($A346="","",VLOOKUP($A346,Tabla7[[#All],[NIF]:[Columna1]],6,FALSE))</f>
        <v/>
      </c>
      <c r="G346" s="108" t="str">
        <f>IF($A346="","",VLOOKUP($A346,Tabla7[[#All],[NIF]:[Columna1]],7,FALSE))</f>
        <v/>
      </c>
      <c r="H346" s="109" t="str">
        <f>IF(Tabla75[[#This Row],[CAUSA VARIACIÓN]]="","","SI")</f>
        <v/>
      </c>
      <c r="I346" s="110"/>
      <c r="J346" s="120"/>
      <c r="K346" s="120"/>
      <c r="L346" s="115"/>
      <c r="M346" s="160"/>
      <c r="N346" s="115"/>
      <c r="O346" s="115"/>
      <c r="P346" s="157" t="str">
        <f t="shared" si="12"/>
        <v/>
      </c>
      <c r="Q34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6" s="124"/>
      <c r="S346" s="125"/>
      <c r="T346" s="109" t="str">
        <f t="shared" si="13"/>
        <v/>
      </c>
      <c r="U346" s="176" t="str">
        <f>IF(Tabla75[[#This Row],[NIF]]="","",(Q346*(IF(S346&gt;1,0,S346*0.1))*('NO TOCAR'!$AB$4)*(T346/10)))</f>
        <v/>
      </c>
      <c r="V346" s="114"/>
      <c r="W346" s="114"/>
      <c r="X346" s="126"/>
      <c r="Y346" s="114"/>
      <c r="Z346" s="114"/>
      <c r="AA346" s="176" t="str">
        <f>IF(A346="","",SUM(IF(Y346&gt;1,1,Y346),IF(W346&gt;12,12,W346)*0.6)*(IF(S346&gt;1,0,S346))*'NO TOCAR'!$AB$4*(T346/100))</f>
        <v/>
      </c>
      <c r="AB346" s="178" t="str">
        <f>IF(Tabla75[[#This Row],[NIF]]="","",U:U+AA:AA)</f>
        <v/>
      </c>
      <c r="AC346" s="117"/>
      <c r="AD346" s="109" t="str">
        <f>IF(Tabla75[[#This Row],[NIF]]="","",ENTRADA!$P$19)</f>
        <v/>
      </c>
      <c r="AE346" s="109" t="str">
        <f>IF(Tabla75[[#This Row],[NIF]]="","",ENTRADA!$F$11)</f>
        <v/>
      </c>
      <c r="AF346" s="109" t="str">
        <f>IF(Tabla75[[#This Row],[NIF]]="","",ENTRADA!$F$9)</f>
        <v/>
      </c>
      <c r="AG346" s="108" t="str">
        <f>IF(Tabla75[[#This Row],[NIF]]="","",ENTRADA!$P$9)</f>
        <v/>
      </c>
    </row>
    <row r="347" spans="1:33" s="107" customFormat="1" ht="24.95" customHeight="1">
      <c r="A347" s="110"/>
      <c r="B347" s="108" t="str">
        <f>IF($A347="","",VLOOKUP($A347,Tabla7[[#All],[NIF]:[Columna1]],2,FALSE))</f>
        <v/>
      </c>
      <c r="C347" s="108" t="str">
        <f>IF($A347="","",VLOOKUP($A347,Tabla7[[#All],[NIF]:[Columna1]],3,FALSE))</f>
        <v/>
      </c>
      <c r="D347" s="109" t="str">
        <f>IF($A347="","",VLOOKUP($A347,Tabla7[[#All],[NIF]:[Columna1]],5,FALSE))</f>
        <v/>
      </c>
      <c r="E347" s="109" t="str">
        <f>IF($A347="","",VLOOKUP($A347,Tabla7[[#All],[NIF]:[Columna1]],8,FALSE))</f>
        <v/>
      </c>
      <c r="F347" s="109" t="str">
        <f>IF($A347="","",VLOOKUP($A347,Tabla7[[#All],[NIF]:[Columna1]],6,FALSE))</f>
        <v/>
      </c>
      <c r="G347" s="108" t="str">
        <f>IF($A347="","",VLOOKUP($A347,Tabla7[[#All],[NIF]:[Columna1]],7,FALSE))</f>
        <v/>
      </c>
      <c r="H347" s="109" t="str">
        <f>IF(Tabla75[[#This Row],[CAUSA VARIACIÓN]]="","","SI")</f>
        <v/>
      </c>
      <c r="I347" s="110"/>
      <c r="J347" s="120"/>
      <c r="K347" s="120"/>
      <c r="L347" s="115"/>
      <c r="M347" s="115"/>
      <c r="N347" s="115"/>
      <c r="O347" s="115"/>
      <c r="P347" s="157" t="str">
        <f t="shared" si="12"/>
        <v/>
      </c>
      <c r="Q34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7" s="124"/>
      <c r="S347" s="125"/>
      <c r="T347" s="109" t="str">
        <f t="shared" si="13"/>
        <v/>
      </c>
      <c r="U347" s="176" t="str">
        <f>IF(Tabla75[[#This Row],[NIF]]="","",(Q347*(IF(S347&gt;1,0,S347*0.1))*('NO TOCAR'!$AB$4)*(T347/10)))</f>
        <v/>
      </c>
      <c r="V347" s="114"/>
      <c r="W347" s="114"/>
      <c r="X347" s="126"/>
      <c r="Y347" s="114"/>
      <c r="Z347" s="114"/>
      <c r="AA347" s="176" t="str">
        <f>IF(A347="","",SUM(IF(Y347&gt;1,1,Y347),IF(W347&gt;12,12,W347)*0.6)*(IF(S347&gt;1,0,S347))*'NO TOCAR'!$AB$4*(T347/100))</f>
        <v/>
      </c>
      <c r="AB347" s="178" t="str">
        <f>IF(Tabla75[[#This Row],[NIF]]="","",U:U+AA:AA)</f>
        <v/>
      </c>
      <c r="AC347" s="117"/>
      <c r="AD347" s="109" t="str">
        <f>IF(Tabla75[[#This Row],[NIF]]="","",ENTRADA!$P$19)</f>
        <v/>
      </c>
      <c r="AE347" s="109" t="str">
        <f>IF(Tabla75[[#This Row],[NIF]]="","",ENTRADA!$F$11)</f>
        <v/>
      </c>
      <c r="AF347" s="109" t="str">
        <f>IF(Tabla75[[#This Row],[NIF]]="","",ENTRADA!$F$9)</f>
        <v/>
      </c>
      <c r="AG347" s="108" t="str">
        <f>IF(Tabla75[[#This Row],[NIF]]="","",ENTRADA!$P$9)</f>
        <v/>
      </c>
    </row>
    <row r="348" spans="1:33" s="107" customFormat="1" ht="24.95" customHeight="1">
      <c r="A348" s="110"/>
      <c r="B348" s="108" t="str">
        <f>IF($A348="","",VLOOKUP($A348,Tabla7[[#All],[NIF]:[Columna1]],2,FALSE))</f>
        <v/>
      </c>
      <c r="C348" s="108" t="str">
        <f>IF($A348="","",VLOOKUP($A348,Tabla7[[#All],[NIF]:[Columna1]],3,FALSE))</f>
        <v/>
      </c>
      <c r="D348" s="109" t="str">
        <f>IF($A348="","",VLOOKUP($A348,Tabla7[[#All],[NIF]:[Columna1]],5,FALSE))</f>
        <v/>
      </c>
      <c r="E348" s="109" t="str">
        <f>IF($A348="","",VLOOKUP($A348,Tabla7[[#All],[NIF]:[Columna1]],8,FALSE))</f>
        <v/>
      </c>
      <c r="F348" s="109" t="str">
        <f>IF($A348="","",VLOOKUP($A348,Tabla7[[#All],[NIF]:[Columna1]],6,FALSE))</f>
        <v/>
      </c>
      <c r="G348" s="108" t="str">
        <f>IF($A348="","",VLOOKUP($A348,Tabla7[[#All],[NIF]:[Columna1]],7,FALSE))</f>
        <v/>
      </c>
      <c r="H348" s="109" t="str">
        <f>IF(Tabla75[[#This Row],[CAUSA VARIACIÓN]]="","","SI")</f>
        <v/>
      </c>
      <c r="I348" s="110"/>
      <c r="J348" s="120"/>
      <c r="K348" s="120"/>
      <c r="L348" s="115"/>
      <c r="M348" s="115"/>
      <c r="N348" s="115"/>
      <c r="O348" s="115"/>
      <c r="P348" s="157" t="str">
        <f t="shared" si="12"/>
        <v/>
      </c>
      <c r="Q34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8" s="124"/>
      <c r="S348" s="125"/>
      <c r="T348" s="109" t="str">
        <f t="shared" si="13"/>
        <v/>
      </c>
      <c r="U348" s="176" t="str">
        <f>IF(Tabla75[[#This Row],[NIF]]="","",(Q348*(IF(S348&gt;1,0,S348*0.1))*('NO TOCAR'!$AB$4)*(T348/10)))</f>
        <v/>
      </c>
      <c r="V348" s="114"/>
      <c r="W348" s="114"/>
      <c r="X348" s="126"/>
      <c r="Y348" s="114"/>
      <c r="Z348" s="114"/>
      <c r="AA348" s="176" t="str">
        <f>IF(A348="","",SUM(IF(Y348&gt;1,1,Y348),IF(W348&gt;12,12,W348)*0.6)*(IF(S348&gt;1,0,S348))*'NO TOCAR'!$AB$4*(T348/100))</f>
        <v/>
      </c>
      <c r="AB348" s="178" t="str">
        <f>IF(Tabla75[[#This Row],[NIF]]="","",U:U+AA:AA)</f>
        <v/>
      </c>
      <c r="AC348" s="117"/>
      <c r="AD348" s="109" t="str">
        <f>IF(Tabla75[[#This Row],[NIF]]="","",ENTRADA!$P$19)</f>
        <v/>
      </c>
      <c r="AE348" s="109" t="str">
        <f>IF(Tabla75[[#This Row],[NIF]]="","",ENTRADA!$F$11)</f>
        <v/>
      </c>
      <c r="AF348" s="109" t="str">
        <f>IF(Tabla75[[#This Row],[NIF]]="","",ENTRADA!$F$9)</f>
        <v/>
      </c>
      <c r="AG348" s="108" t="str">
        <f>IF(Tabla75[[#This Row],[NIF]]="","",ENTRADA!$P$9)</f>
        <v/>
      </c>
    </row>
    <row r="349" spans="1:33" s="107" customFormat="1" ht="24.95" customHeight="1">
      <c r="A349" s="110"/>
      <c r="B349" s="108" t="str">
        <f>IF($A349="","",VLOOKUP($A349,Tabla7[[#All],[NIF]:[Columna1]],2,FALSE))</f>
        <v/>
      </c>
      <c r="C349" s="108" t="str">
        <f>IF($A349="","",VLOOKUP($A349,Tabla7[[#All],[NIF]:[Columna1]],3,FALSE))</f>
        <v/>
      </c>
      <c r="D349" s="109" t="str">
        <f>IF($A349="","",VLOOKUP($A349,Tabla7[[#All],[NIF]:[Columna1]],5,FALSE))</f>
        <v/>
      </c>
      <c r="E349" s="109" t="str">
        <f>IF($A349="","",VLOOKUP($A349,Tabla7[[#All],[NIF]:[Columna1]],8,FALSE))</f>
        <v/>
      </c>
      <c r="F349" s="109" t="str">
        <f>IF($A349="","",VLOOKUP($A349,Tabla7[[#All],[NIF]:[Columna1]],6,FALSE))</f>
        <v/>
      </c>
      <c r="G349" s="108" t="str">
        <f>IF($A349="","",VLOOKUP($A349,Tabla7[[#All],[NIF]:[Columna1]],7,FALSE))</f>
        <v/>
      </c>
      <c r="H349" s="109" t="str">
        <f>IF(Tabla75[[#This Row],[CAUSA VARIACIÓN]]="","","SI")</f>
        <v/>
      </c>
      <c r="I349" s="110"/>
      <c r="J349" s="120"/>
      <c r="K349" s="120"/>
      <c r="L349" s="115"/>
      <c r="M349" s="115"/>
      <c r="N349" s="115"/>
      <c r="O349" s="115"/>
      <c r="P349" s="157" t="str">
        <f t="shared" si="12"/>
        <v/>
      </c>
      <c r="Q34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49" s="124"/>
      <c r="S349" s="125"/>
      <c r="T349" s="109" t="str">
        <f t="shared" si="13"/>
        <v/>
      </c>
      <c r="U349" s="176" t="str">
        <f>IF(Tabla75[[#This Row],[NIF]]="","",(Q349*(IF(S349&gt;1,0,S349*0.1))*('NO TOCAR'!$AB$4)*(T349/10)))</f>
        <v/>
      </c>
      <c r="V349" s="114"/>
      <c r="W349" s="114"/>
      <c r="X349" s="126"/>
      <c r="Y349" s="114"/>
      <c r="Z349" s="114"/>
      <c r="AA349" s="176" t="str">
        <f>IF(A349="","",SUM(IF(Y349&gt;1,1,Y349),IF(W349&gt;12,12,W349)*0.6)*(IF(S349&gt;1,0,S349))*'NO TOCAR'!$AB$4*(T349/100))</f>
        <v/>
      </c>
      <c r="AB349" s="178" t="str">
        <f>IF(Tabla75[[#This Row],[NIF]]="","",U:U+AA:AA)</f>
        <v/>
      </c>
      <c r="AC349" s="117"/>
      <c r="AD349" s="109" t="str">
        <f>IF(Tabla75[[#This Row],[NIF]]="","",ENTRADA!$P$19)</f>
        <v/>
      </c>
      <c r="AE349" s="109" t="str">
        <f>IF(Tabla75[[#This Row],[NIF]]="","",ENTRADA!$F$11)</f>
        <v/>
      </c>
      <c r="AF349" s="109" t="str">
        <f>IF(Tabla75[[#This Row],[NIF]]="","",ENTRADA!$F$9)</f>
        <v/>
      </c>
      <c r="AG349" s="108" t="str">
        <f>IF(Tabla75[[#This Row],[NIF]]="","",ENTRADA!$P$9)</f>
        <v/>
      </c>
    </row>
    <row r="350" spans="1:33" s="107" customFormat="1" ht="24.95" customHeight="1">
      <c r="A350" s="110"/>
      <c r="B350" s="108" t="str">
        <f>IF($A350="","",VLOOKUP($A350,Tabla7[[#All],[NIF]:[Columna1]],2,FALSE))</f>
        <v/>
      </c>
      <c r="C350" s="108" t="str">
        <f>IF($A350="","",VLOOKUP($A350,Tabla7[[#All],[NIF]:[Columna1]],3,FALSE))</f>
        <v/>
      </c>
      <c r="D350" s="109" t="str">
        <f>IF($A350="","",VLOOKUP($A350,Tabla7[[#All],[NIF]:[Columna1]],5,FALSE))</f>
        <v/>
      </c>
      <c r="E350" s="109" t="str">
        <f>IF($A350="","",VLOOKUP($A350,Tabla7[[#All],[NIF]:[Columna1]],8,FALSE))</f>
        <v/>
      </c>
      <c r="F350" s="109" t="str">
        <f>IF($A350="","",VLOOKUP($A350,Tabla7[[#All],[NIF]:[Columna1]],6,FALSE))</f>
        <v/>
      </c>
      <c r="G350" s="108" t="str">
        <f>IF($A350="","",VLOOKUP($A350,Tabla7[[#All],[NIF]:[Columna1]],7,FALSE))</f>
        <v/>
      </c>
      <c r="H350" s="109" t="str">
        <f>IF(Tabla75[[#This Row],[CAUSA VARIACIÓN]]="","","SI")</f>
        <v/>
      </c>
      <c r="I350" s="110"/>
      <c r="J350" s="120"/>
      <c r="K350" s="120"/>
      <c r="L350" s="115"/>
      <c r="M350" s="160"/>
      <c r="N350" s="115"/>
      <c r="O350" s="115"/>
      <c r="P350" s="157" t="str">
        <f t="shared" si="12"/>
        <v/>
      </c>
      <c r="Q35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0" s="124"/>
      <c r="S350" s="125"/>
      <c r="T350" s="109" t="str">
        <f t="shared" si="13"/>
        <v/>
      </c>
      <c r="U350" s="176" t="str">
        <f>IF(Tabla75[[#This Row],[NIF]]="","",(Q350*(IF(S350&gt;1,0,S350*0.1))*('NO TOCAR'!$AB$4)*(T350/10)))</f>
        <v/>
      </c>
      <c r="V350" s="114"/>
      <c r="W350" s="114"/>
      <c r="X350" s="126"/>
      <c r="Y350" s="114"/>
      <c r="Z350" s="114"/>
      <c r="AA350" s="176" t="str">
        <f>IF(A350="","",SUM(IF(Y350&gt;1,1,Y350),IF(W350&gt;12,12,W350)*0.6)*(IF(S350&gt;1,0,S350))*'NO TOCAR'!$AB$4*(T350/100))</f>
        <v/>
      </c>
      <c r="AB350" s="178" t="str">
        <f>IF(Tabla75[[#This Row],[NIF]]="","",U:U+AA:AA)</f>
        <v/>
      </c>
      <c r="AC350" s="117"/>
      <c r="AD350" s="109" t="str">
        <f>IF(Tabla75[[#This Row],[NIF]]="","",ENTRADA!$P$19)</f>
        <v/>
      </c>
      <c r="AE350" s="109" t="str">
        <f>IF(Tabla75[[#This Row],[NIF]]="","",ENTRADA!$F$11)</f>
        <v/>
      </c>
      <c r="AF350" s="109" t="str">
        <f>IF(Tabla75[[#This Row],[NIF]]="","",ENTRADA!$F$9)</f>
        <v/>
      </c>
      <c r="AG350" s="108" t="str">
        <f>IF(Tabla75[[#This Row],[NIF]]="","",ENTRADA!$P$9)</f>
        <v/>
      </c>
    </row>
    <row r="351" spans="1:33" s="107" customFormat="1" ht="24.95" customHeight="1">
      <c r="A351" s="110"/>
      <c r="B351" s="108" t="str">
        <f>IF($A351="","",VLOOKUP($A351,Tabla7[[#All],[NIF]:[Columna1]],2,FALSE))</f>
        <v/>
      </c>
      <c r="C351" s="108" t="str">
        <f>IF($A351="","",VLOOKUP($A351,Tabla7[[#All],[NIF]:[Columna1]],3,FALSE))</f>
        <v/>
      </c>
      <c r="D351" s="109" t="str">
        <f>IF($A351="","",VLOOKUP($A351,Tabla7[[#All],[NIF]:[Columna1]],5,FALSE))</f>
        <v/>
      </c>
      <c r="E351" s="109" t="str">
        <f>IF($A351="","",VLOOKUP($A351,Tabla7[[#All],[NIF]:[Columna1]],8,FALSE))</f>
        <v/>
      </c>
      <c r="F351" s="109" t="str">
        <f>IF($A351="","",VLOOKUP($A351,Tabla7[[#All],[NIF]:[Columna1]],6,FALSE))</f>
        <v/>
      </c>
      <c r="G351" s="108" t="str">
        <f>IF($A351="","",VLOOKUP($A351,Tabla7[[#All],[NIF]:[Columna1]],7,FALSE))</f>
        <v/>
      </c>
      <c r="H351" s="109" t="str">
        <f>IF(Tabla75[[#This Row],[CAUSA VARIACIÓN]]="","","SI")</f>
        <v/>
      </c>
      <c r="I351" s="110"/>
      <c r="J351" s="120"/>
      <c r="K351" s="120"/>
      <c r="L351" s="115"/>
      <c r="M351" s="115"/>
      <c r="N351" s="115"/>
      <c r="O351" s="115"/>
      <c r="P351" s="157" t="str">
        <f t="shared" si="12"/>
        <v/>
      </c>
      <c r="Q35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1" s="124"/>
      <c r="S351" s="125"/>
      <c r="T351" s="109" t="str">
        <f t="shared" si="13"/>
        <v/>
      </c>
      <c r="U351" s="176" t="str">
        <f>IF(Tabla75[[#This Row],[NIF]]="","",(Q351*(IF(S351&gt;1,0,S351*0.1))*('NO TOCAR'!$AB$4)*(T351/10)))</f>
        <v/>
      </c>
      <c r="V351" s="114"/>
      <c r="W351" s="114"/>
      <c r="X351" s="126"/>
      <c r="Y351" s="114"/>
      <c r="Z351" s="114"/>
      <c r="AA351" s="176" t="str">
        <f>IF(A351="","",SUM(IF(Y351&gt;1,1,Y351),IF(W351&gt;12,12,W351)*0.6)*(IF(S351&gt;1,0,S351))*'NO TOCAR'!$AB$4*(T351/100))</f>
        <v/>
      </c>
      <c r="AB351" s="178" t="str">
        <f>IF(Tabla75[[#This Row],[NIF]]="","",U:U+AA:AA)</f>
        <v/>
      </c>
      <c r="AC351" s="117"/>
      <c r="AD351" s="109" t="str">
        <f>IF(Tabla75[[#This Row],[NIF]]="","",ENTRADA!$P$19)</f>
        <v/>
      </c>
      <c r="AE351" s="109" t="str">
        <f>IF(Tabla75[[#This Row],[NIF]]="","",ENTRADA!$F$11)</f>
        <v/>
      </c>
      <c r="AF351" s="109" t="str">
        <f>IF(Tabla75[[#This Row],[NIF]]="","",ENTRADA!$F$9)</f>
        <v/>
      </c>
      <c r="AG351" s="108" t="str">
        <f>IF(Tabla75[[#This Row],[NIF]]="","",ENTRADA!$P$9)</f>
        <v/>
      </c>
    </row>
    <row r="352" spans="1:33" s="107" customFormat="1" ht="24.95" customHeight="1">
      <c r="A352" s="110"/>
      <c r="B352" s="108" t="str">
        <f>IF($A352="","",VLOOKUP($A352,Tabla7[[#All],[NIF]:[Columna1]],2,FALSE))</f>
        <v/>
      </c>
      <c r="C352" s="108" t="str">
        <f>IF($A352="","",VLOOKUP($A352,Tabla7[[#All],[NIF]:[Columna1]],3,FALSE))</f>
        <v/>
      </c>
      <c r="D352" s="109" t="str">
        <f>IF($A352="","",VLOOKUP($A352,Tabla7[[#All],[NIF]:[Columna1]],5,FALSE))</f>
        <v/>
      </c>
      <c r="E352" s="109" t="str">
        <f>IF($A352="","",VLOOKUP($A352,Tabla7[[#All],[NIF]:[Columna1]],8,FALSE))</f>
        <v/>
      </c>
      <c r="F352" s="109" t="str">
        <f>IF($A352="","",VLOOKUP($A352,Tabla7[[#All],[NIF]:[Columna1]],6,FALSE))</f>
        <v/>
      </c>
      <c r="G352" s="108" t="str">
        <f>IF($A352="","",VLOOKUP($A352,Tabla7[[#All],[NIF]:[Columna1]],7,FALSE))</f>
        <v/>
      </c>
      <c r="H352" s="109" t="str">
        <f>IF(Tabla75[[#This Row],[CAUSA VARIACIÓN]]="","","SI")</f>
        <v/>
      </c>
      <c r="I352" s="110"/>
      <c r="J352" s="120"/>
      <c r="K352" s="120"/>
      <c r="L352" s="115"/>
      <c r="M352" s="115"/>
      <c r="N352" s="115"/>
      <c r="O352" s="115"/>
      <c r="P352" s="157" t="str">
        <f t="shared" si="12"/>
        <v/>
      </c>
      <c r="Q35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2" s="124"/>
      <c r="S352" s="125"/>
      <c r="T352" s="109" t="str">
        <f t="shared" si="13"/>
        <v/>
      </c>
      <c r="U352" s="176" t="str">
        <f>IF(Tabla75[[#This Row],[NIF]]="","",(Q352*(IF(S352&gt;1,0,S352*0.1))*('NO TOCAR'!$AB$4)*(T352/10)))</f>
        <v/>
      </c>
      <c r="V352" s="114"/>
      <c r="W352" s="114"/>
      <c r="X352" s="126"/>
      <c r="Y352" s="114"/>
      <c r="Z352" s="114"/>
      <c r="AA352" s="176" t="str">
        <f>IF(A352="","",SUM(IF(Y352&gt;1,1,Y352),IF(W352&gt;12,12,W352)*0.6)*(IF(S352&gt;1,0,S352))*'NO TOCAR'!$AB$4*(T352/100))</f>
        <v/>
      </c>
      <c r="AB352" s="178" t="str">
        <f>IF(Tabla75[[#This Row],[NIF]]="","",U:U+AA:AA)</f>
        <v/>
      </c>
      <c r="AC352" s="117"/>
      <c r="AD352" s="109" t="str">
        <f>IF(Tabla75[[#This Row],[NIF]]="","",ENTRADA!$P$19)</f>
        <v/>
      </c>
      <c r="AE352" s="109" t="str">
        <f>IF(Tabla75[[#This Row],[NIF]]="","",ENTRADA!$F$11)</f>
        <v/>
      </c>
      <c r="AF352" s="109" t="str">
        <f>IF(Tabla75[[#This Row],[NIF]]="","",ENTRADA!$F$9)</f>
        <v/>
      </c>
      <c r="AG352" s="108" t="str">
        <f>IF(Tabla75[[#This Row],[NIF]]="","",ENTRADA!$P$9)</f>
        <v/>
      </c>
    </row>
    <row r="353" spans="1:33" s="107" customFormat="1" ht="24.95" customHeight="1">
      <c r="A353" s="110"/>
      <c r="B353" s="108" t="str">
        <f>IF($A353="","",VLOOKUP($A353,Tabla7[[#All],[NIF]:[Columna1]],2,FALSE))</f>
        <v/>
      </c>
      <c r="C353" s="108" t="str">
        <f>IF($A353="","",VLOOKUP($A353,Tabla7[[#All],[NIF]:[Columna1]],3,FALSE))</f>
        <v/>
      </c>
      <c r="D353" s="109" t="str">
        <f>IF($A353="","",VLOOKUP($A353,Tabla7[[#All],[NIF]:[Columna1]],5,FALSE))</f>
        <v/>
      </c>
      <c r="E353" s="109" t="str">
        <f>IF($A353="","",VLOOKUP($A353,Tabla7[[#All],[NIF]:[Columna1]],8,FALSE))</f>
        <v/>
      </c>
      <c r="F353" s="109" t="str">
        <f>IF($A353="","",VLOOKUP($A353,Tabla7[[#All],[NIF]:[Columna1]],6,FALSE))</f>
        <v/>
      </c>
      <c r="G353" s="108" t="str">
        <f>IF($A353="","",VLOOKUP($A353,Tabla7[[#All],[NIF]:[Columna1]],7,FALSE))</f>
        <v/>
      </c>
      <c r="H353" s="109" t="str">
        <f>IF(Tabla75[[#This Row],[CAUSA VARIACIÓN]]="","","SI")</f>
        <v/>
      </c>
      <c r="I353" s="110"/>
      <c r="J353" s="120"/>
      <c r="K353" s="120"/>
      <c r="L353" s="115"/>
      <c r="M353" s="115"/>
      <c r="N353" s="115"/>
      <c r="O353" s="115"/>
      <c r="P353" s="157" t="str">
        <f t="shared" si="12"/>
        <v/>
      </c>
      <c r="Q35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3" s="124"/>
      <c r="S353" s="125"/>
      <c r="T353" s="109" t="str">
        <f t="shared" si="13"/>
        <v/>
      </c>
      <c r="U353" s="176" t="str">
        <f>IF(Tabla75[[#This Row],[NIF]]="","",(Q353*(IF(S353&gt;1,0,S353*0.1))*('NO TOCAR'!$AB$4)*(T353/10)))</f>
        <v/>
      </c>
      <c r="V353" s="114"/>
      <c r="W353" s="114"/>
      <c r="X353" s="126"/>
      <c r="Y353" s="114"/>
      <c r="Z353" s="114"/>
      <c r="AA353" s="176" t="str">
        <f>IF(A353="","",SUM(IF(Y353&gt;1,1,Y353),IF(W353&gt;12,12,W353)*0.6)*(IF(S353&gt;1,0,S353))*'NO TOCAR'!$AB$4*(T353/100))</f>
        <v/>
      </c>
      <c r="AB353" s="178" t="str">
        <f>IF(Tabla75[[#This Row],[NIF]]="","",U:U+AA:AA)</f>
        <v/>
      </c>
      <c r="AC353" s="117"/>
      <c r="AD353" s="109" t="str">
        <f>IF(Tabla75[[#This Row],[NIF]]="","",ENTRADA!$P$19)</f>
        <v/>
      </c>
      <c r="AE353" s="109" t="str">
        <f>IF(Tabla75[[#This Row],[NIF]]="","",ENTRADA!$F$11)</f>
        <v/>
      </c>
      <c r="AF353" s="109" t="str">
        <f>IF(Tabla75[[#This Row],[NIF]]="","",ENTRADA!$F$9)</f>
        <v/>
      </c>
      <c r="AG353" s="108" t="str">
        <f>IF(Tabla75[[#This Row],[NIF]]="","",ENTRADA!$P$9)</f>
        <v/>
      </c>
    </row>
    <row r="354" spans="1:33" s="107" customFormat="1" ht="24.95" customHeight="1">
      <c r="A354" s="110"/>
      <c r="B354" s="108" t="str">
        <f>IF($A354="","",VLOOKUP($A354,Tabla7[[#All],[NIF]:[Columna1]],2,FALSE))</f>
        <v/>
      </c>
      <c r="C354" s="108" t="str">
        <f>IF($A354="","",VLOOKUP($A354,Tabla7[[#All],[NIF]:[Columna1]],3,FALSE))</f>
        <v/>
      </c>
      <c r="D354" s="109" t="str">
        <f>IF($A354="","",VLOOKUP($A354,Tabla7[[#All],[NIF]:[Columna1]],5,FALSE))</f>
        <v/>
      </c>
      <c r="E354" s="109" t="str">
        <f>IF($A354="","",VLOOKUP($A354,Tabla7[[#All],[NIF]:[Columna1]],8,FALSE))</f>
        <v/>
      </c>
      <c r="F354" s="109" t="str">
        <f>IF($A354="","",VLOOKUP($A354,Tabla7[[#All],[NIF]:[Columna1]],6,FALSE))</f>
        <v/>
      </c>
      <c r="G354" s="108" t="str">
        <f>IF($A354="","",VLOOKUP($A354,Tabla7[[#All],[NIF]:[Columna1]],7,FALSE))</f>
        <v/>
      </c>
      <c r="H354" s="109" t="str">
        <f>IF(Tabla75[[#This Row],[CAUSA VARIACIÓN]]="","","SI")</f>
        <v/>
      </c>
      <c r="I354" s="110"/>
      <c r="J354" s="120"/>
      <c r="K354" s="120"/>
      <c r="L354" s="115"/>
      <c r="M354" s="160"/>
      <c r="N354" s="115"/>
      <c r="O354" s="115"/>
      <c r="P354" s="157" t="str">
        <f t="shared" si="12"/>
        <v/>
      </c>
      <c r="Q35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4" s="124"/>
      <c r="S354" s="125"/>
      <c r="T354" s="109" t="str">
        <f t="shared" si="13"/>
        <v/>
      </c>
      <c r="U354" s="176" t="str">
        <f>IF(Tabla75[[#This Row],[NIF]]="","",(Q354*(IF(S354&gt;1,0,S354*0.1))*('NO TOCAR'!$AB$4)*(T354/10)))</f>
        <v/>
      </c>
      <c r="V354" s="114"/>
      <c r="W354" s="114"/>
      <c r="X354" s="126"/>
      <c r="Y354" s="114"/>
      <c r="Z354" s="114"/>
      <c r="AA354" s="176" t="str">
        <f>IF(A354="","",SUM(IF(Y354&gt;1,1,Y354),IF(W354&gt;12,12,W354)*0.6)*(IF(S354&gt;1,0,S354))*'NO TOCAR'!$AB$4*(T354/100))</f>
        <v/>
      </c>
      <c r="AB354" s="178" t="str">
        <f>IF(Tabla75[[#This Row],[NIF]]="","",U:U+AA:AA)</f>
        <v/>
      </c>
      <c r="AC354" s="117"/>
      <c r="AD354" s="109" t="str">
        <f>IF(Tabla75[[#This Row],[NIF]]="","",ENTRADA!$P$19)</f>
        <v/>
      </c>
      <c r="AE354" s="109" t="str">
        <f>IF(Tabla75[[#This Row],[NIF]]="","",ENTRADA!$F$11)</f>
        <v/>
      </c>
      <c r="AF354" s="109" t="str">
        <f>IF(Tabla75[[#This Row],[NIF]]="","",ENTRADA!$F$9)</f>
        <v/>
      </c>
      <c r="AG354" s="108" t="str">
        <f>IF(Tabla75[[#This Row],[NIF]]="","",ENTRADA!$P$9)</f>
        <v/>
      </c>
    </row>
    <row r="355" spans="1:33" s="107" customFormat="1" ht="24.95" customHeight="1">
      <c r="A355" s="110"/>
      <c r="B355" s="108" t="str">
        <f>IF($A355="","",VLOOKUP($A355,Tabla7[[#All],[NIF]:[Columna1]],2,FALSE))</f>
        <v/>
      </c>
      <c r="C355" s="108" t="str">
        <f>IF($A355="","",VLOOKUP($A355,Tabla7[[#All],[NIF]:[Columna1]],3,FALSE))</f>
        <v/>
      </c>
      <c r="D355" s="109" t="str">
        <f>IF($A355="","",VLOOKUP($A355,Tabla7[[#All],[NIF]:[Columna1]],5,FALSE))</f>
        <v/>
      </c>
      <c r="E355" s="109" t="str">
        <f>IF($A355="","",VLOOKUP($A355,Tabla7[[#All],[NIF]:[Columna1]],8,FALSE))</f>
        <v/>
      </c>
      <c r="F355" s="109" t="str">
        <f>IF($A355="","",VLOOKUP($A355,Tabla7[[#All],[NIF]:[Columna1]],6,FALSE))</f>
        <v/>
      </c>
      <c r="G355" s="108" t="str">
        <f>IF($A355="","",VLOOKUP($A355,Tabla7[[#All],[NIF]:[Columna1]],7,FALSE))</f>
        <v/>
      </c>
      <c r="H355" s="109" t="str">
        <f>IF(Tabla75[[#This Row],[CAUSA VARIACIÓN]]="","","SI")</f>
        <v/>
      </c>
      <c r="I355" s="110"/>
      <c r="J355" s="120"/>
      <c r="K355" s="120"/>
      <c r="L355" s="115"/>
      <c r="M355" s="115"/>
      <c r="N355" s="115"/>
      <c r="O355" s="115"/>
      <c r="P355" s="157" t="str">
        <f t="shared" si="12"/>
        <v/>
      </c>
      <c r="Q35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5" s="124"/>
      <c r="S355" s="125"/>
      <c r="T355" s="109" t="str">
        <f t="shared" si="13"/>
        <v/>
      </c>
      <c r="U355" s="176" t="str">
        <f>IF(Tabla75[[#This Row],[NIF]]="","",(Q355*(IF(S355&gt;1,0,S355*0.1))*('NO TOCAR'!$AB$4)*(T355/10)))</f>
        <v/>
      </c>
      <c r="V355" s="114"/>
      <c r="W355" s="114"/>
      <c r="X355" s="126"/>
      <c r="Y355" s="114"/>
      <c r="Z355" s="114"/>
      <c r="AA355" s="176" t="str">
        <f>IF(A355="","",SUM(IF(Y355&gt;1,1,Y355),IF(W355&gt;12,12,W355)*0.6)*(IF(S355&gt;1,0,S355))*'NO TOCAR'!$AB$4*(T355/100))</f>
        <v/>
      </c>
      <c r="AB355" s="178" t="str">
        <f>IF(Tabla75[[#This Row],[NIF]]="","",U:U+AA:AA)</f>
        <v/>
      </c>
      <c r="AC355" s="117"/>
      <c r="AD355" s="109" t="str">
        <f>IF(Tabla75[[#This Row],[NIF]]="","",ENTRADA!$P$19)</f>
        <v/>
      </c>
      <c r="AE355" s="109" t="str">
        <f>IF(Tabla75[[#This Row],[NIF]]="","",ENTRADA!$F$11)</f>
        <v/>
      </c>
      <c r="AF355" s="109" t="str">
        <f>IF(Tabla75[[#This Row],[NIF]]="","",ENTRADA!$F$9)</f>
        <v/>
      </c>
      <c r="AG355" s="108" t="str">
        <f>IF(Tabla75[[#This Row],[NIF]]="","",ENTRADA!$P$9)</f>
        <v/>
      </c>
    </row>
    <row r="356" spans="1:33" s="107" customFormat="1" ht="24.95" customHeight="1">
      <c r="A356" s="110"/>
      <c r="B356" s="108" t="str">
        <f>IF($A356="","",VLOOKUP($A356,Tabla7[[#All],[NIF]:[Columna1]],2,FALSE))</f>
        <v/>
      </c>
      <c r="C356" s="108" t="str">
        <f>IF($A356="","",VLOOKUP($A356,Tabla7[[#All],[NIF]:[Columna1]],3,FALSE))</f>
        <v/>
      </c>
      <c r="D356" s="109" t="str">
        <f>IF($A356="","",VLOOKUP($A356,Tabla7[[#All],[NIF]:[Columna1]],5,FALSE))</f>
        <v/>
      </c>
      <c r="E356" s="109" t="str">
        <f>IF($A356="","",VLOOKUP($A356,Tabla7[[#All],[NIF]:[Columna1]],8,FALSE))</f>
        <v/>
      </c>
      <c r="F356" s="109" t="str">
        <f>IF($A356="","",VLOOKUP($A356,Tabla7[[#All],[NIF]:[Columna1]],6,FALSE))</f>
        <v/>
      </c>
      <c r="G356" s="108" t="str">
        <f>IF($A356="","",VLOOKUP($A356,Tabla7[[#All],[NIF]:[Columna1]],7,FALSE))</f>
        <v/>
      </c>
      <c r="H356" s="109" t="str">
        <f>IF(Tabla75[[#This Row],[CAUSA VARIACIÓN]]="","","SI")</f>
        <v/>
      </c>
      <c r="I356" s="110"/>
      <c r="J356" s="120"/>
      <c r="K356" s="120"/>
      <c r="L356" s="115"/>
      <c r="M356" s="115"/>
      <c r="N356" s="115"/>
      <c r="O356" s="115"/>
      <c r="P356" s="157" t="str">
        <f t="shared" si="12"/>
        <v/>
      </c>
      <c r="Q35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6" s="124"/>
      <c r="S356" s="125"/>
      <c r="T356" s="109" t="str">
        <f t="shared" si="13"/>
        <v/>
      </c>
      <c r="U356" s="176" t="str">
        <f>IF(Tabla75[[#This Row],[NIF]]="","",(Q356*(IF(S356&gt;1,0,S356*0.1))*('NO TOCAR'!$AB$4)*(T356/10)))</f>
        <v/>
      </c>
      <c r="V356" s="114"/>
      <c r="W356" s="114"/>
      <c r="X356" s="126"/>
      <c r="Y356" s="114"/>
      <c r="Z356" s="114"/>
      <c r="AA356" s="176" t="str">
        <f>IF(A356="","",SUM(IF(Y356&gt;1,1,Y356),IF(W356&gt;12,12,W356)*0.6)*(IF(S356&gt;1,0,S356))*'NO TOCAR'!$AB$4*(T356/100))</f>
        <v/>
      </c>
      <c r="AB356" s="178" t="str">
        <f>IF(Tabla75[[#This Row],[NIF]]="","",U:U+AA:AA)</f>
        <v/>
      </c>
      <c r="AC356" s="117"/>
      <c r="AD356" s="109" t="str">
        <f>IF(Tabla75[[#This Row],[NIF]]="","",ENTRADA!$P$19)</f>
        <v/>
      </c>
      <c r="AE356" s="109" t="str">
        <f>IF(Tabla75[[#This Row],[NIF]]="","",ENTRADA!$F$11)</f>
        <v/>
      </c>
      <c r="AF356" s="109" t="str">
        <f>IF(Tabla75[[#This Row],[NIF]]="","",ENTRADA!$F$9)</f>
        <v/>
      </c>
      <c r="AG356" s="108" t="str">
        <f>IF(Tabla75[[#This Row],[NIF]]="","",ENTRADA!$P$9)</f>
        <v/>
      </c>
    </row>
    <row r="357" spans="1:33" s="107" customFormat="1" ht="24.95" customHeight="1">
      <c r="A357" s="110"/>
      <c r="B357" s="108" t="str">
        <f>IF($A357="","",VLOOKUP($A357,Tabla7[[#All],[NIF]:[Columna1]],2,FALSE))</f>
        <v/>
      </c>
      <c r="C357" s="108" t="str">
        <f>IF($A357="","",VLOOKUP($A357,Tabla7[[#All],[NIF]:[Columna1]],3,FALSE))</f>
        <v/>
      </c>
      <c r="D357" s="109" t="str">
        <f>IF($A357="","",VLOOKUP($A357,Tabla7[[#All],[NIF]:[Columna1]],5,FALSE))</f>
        <v/>
      </c>
      <c r="E357" s="109" t="str">
        <f>IF($A357="","",VLOOKUP($A357,Tabla7[[#All],[NIF]:[Columna1]],8,FALSE))</f>
        <v/>
      </c>
      <c r="F357" s="109" t="str">
        <f>IF($A357="","",VLOOKUP($A357,Tabla7[[#All],[NIF]:[Columna1]],6,FALSE))</f>
        <v/>
      </c>
      <c r="G357" s="108" t="str">
        <f>IF($A357="","",VLOOKUP($A357,Tabla7[[#All],[NIF]:[Columna1]],7,FALSE))</f>
        <v/>
      </c>
      <c r="H357" s="109" t="str">
        <f>IF(Tabla75[[#This Row],[CAUSA VARIACIÓN]]="","","SI")</f>
        <v/>
      </c>
      <c r="I357" s="110"/>
      <c r="J357" s="120"/>
      <c r="K357" s="120"/>
      <c r="L357" s="115"/>
      <c r="M357" s="115"/>
      <c r="N357" s="115"/>
      <c r="O357" s="115"/>
      <c r="P357" s="157" t="str">
        <f t="shared" si="12"/>
        <v/>
      </c>
      <c r="Q35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7" s="124"/>
      <c r="S357" s="125"/>
      <c r="T357" s="109" t="str">
        <f t="shared" si="13"/>
        <v/>
      </c>
      <c r="U357" s="176" t="str">
        <f>IF(Tabla75[[#This Row],[NIF]]="","",(Q357*(IF(S357&gt;1,0,S357*0.1))*('NO TOCAR'!$AB$4)*(T357/10)))</f>
        <v/>
      </c>
      <c r="V357" s="114"/>
      <c r="W357" s="114"/>
      <c r="X357" s="126"/>
      <c r="Y357" s="114"/>
      <c r="Z357" s="114"/>
      <c r="AA357" s="176" t="str">
        <f>IF(A357="","",SUM(IF(Y357&gt;1,1,Y357),IF(W357&gt;12,12,W357)*0.6)*(IF(S357&gt;1,0,S357))*'NO TOCAR'!$AB$4*(T357/100))</f>
        <v/>
      </c>
      <c r="AB357" s="178" t="str">
        <f>IF(Tabla75[[#This Row],[NIF]]="","",U:U+AA:AA)</f>
        <v/>
      </c>
      <c r="AC357" s="117"/>
      <c r="AD357" s="109" t="str">
        <f>IF(Tabla75[[#This Row],[NIF]]="","",ENTRADA!$P$19)</f>
        <v/>
      </c>
      <c r="AE357" s="109" t="str">
        <f>IF(Tabla75[[#This Row],[NIF]]="","",ENTRADA!$F$11)</f>
        <v/>
      </c>
      <c r="AF357" s="109" t="str">
        <f>IF(Tabla75[[#This Row],[NIF]]="","",ENTRADA!$F$9)</f>
        <v/>
      </c>
      <c r="AG357" s="108" t="str">
        <f>IF(Tabla75[[#This Row],[NIF]]="","",ENTRADA!$P$9)</f>
        <v/>
      </c>
    </row>
    <row r="358" spans="1:33" s="107" customFormat="1" ht="24.95" customHeight="1">
      <c r="A358" s="110"/>
      <c r="B358" s="108" t="str">
        <f>IF($A358="","",VLOOKUP($A358,Tabla7[[#All],[NIF]:[Columna1]],2,FALSE))</f>
        <v/>
      </c>
      <c r="C358" s="108" t="str">
        <f>IF($A358="","",VLOOKUP($A358,Tabla7[[#All],[NIF]:[Columna1]],3,FALSE))</f>
        <v/>
      </c>
      <c r="D358" s="109" t="str">
        <f>IF($A358="","",VLOOKUP($A358,Tabla7[[#All],[NIF]:[Columna1]],5,FALSE))</f>
        <v/>
      </c>
      <c r="E358" s="109" t="str">
        <f>IF($A358="","",VLOOKUP($A358,Tabla7[[#All],[NIF]:[Columna1]],8,FALSE))</f>
        <v/>
      </c>
      <c r="F358" s="109" t="str">
        <f>IF($A358="","",VLOOKUP($A358,Tabla7[[#All],[NIF]:[Columna1]],6,FALSE))</f>
        <v/>
      </c>
      <c r="G358" s="108" t="str">
        <f>IF($A358="","",VLOOKUP($A358,Tabla7[[#All],[NIF]:[Columna1]],7,FALSE))</f>
        <v/>
      </c>
      <c r="H358" s="109" t="str">
        <f>IF(Tabla75[[#This Row],[CAUSA VARIACIÓN]]="","","SI")</f>
        <v/>
      </c>
      <c r="I358" s="110"/>
      <c r="J358" s="120"/>
      <c r="K358" s="120"/>
      <c r="L358" s="115"/>
      <c r="M358" s="160"/>
      <c r="N358" s="115"/>
      <c r="O358" s="115"/>
      <c r="P358" s="157" t="str">
        <f t="shared" si="12"/>
        <v/>
      </c>
      <c r="Q35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8" s="124"/>
      <c r="S358" s="125"/>
      <c r="T358" s="109" t="str">
        <f t="shared" si="13"/>
        <v/>
      </c>
      <c r="U358" s="176" t="str">
        <f>IF(Tabla75[[#This Row],[NIF]]="","",(Q358*(IF(S358&gt;1,0,S358*0.1))*('NO TOCAR'!$AB$4)*(T358/10)))</f>
        <v/>
      </c>
      <c r="V358" s="114"/>
      <c r="W358" s="114"/>
      <c r="X358" s="126"/>
      <c r="Y358" s="114"/>
      <c r="Z358" s="114"/>
      <c r="AA358" s="176" t="str">
        <f>IF(A358="","",SUM(IF(Y358&gt;1,1,Y358),IF(W358&gt;12,12,W358)*0.6)*(IF(S358&gt;1,0,S358))*'NO TOCAR'!$AB$4*(T358/100))</f>
        <v/>
      </c>
      <c r="AB358" s="178" t="str">
        <f>IF(Tabla75[[#This Row],[NIF]]="","",U:U+AA:AA)</f>
        <v/>
      </c>
      <c r="AC358" s="117"/>
      <c r="AD358" s="109" t="str">
        <f>IF(Tabla75[[#This Row],[NIF]]="","",ENTRADA!$P$19)</f>
        <v/>
      </c>
      <c r="AE358" s="109" t="str">
        <f>IF(Tabla75[[#This Row],[NIF]]="","",ENTRADA!$F$11)</f>
        <v/>
      </c>
      <c r="AF358" s="109" t="str">
        <f>IF(Tabla75[[#This Row],[NIF]]="","",ENTRADA!$F$9)</f>
        <v/>
      </c>
      <c r="AG358" s="108" t="str">
        <f>IF(Tabla75[[#This Row],[NIF]]="","",ENTRADA!$P$9)</f>
        <v/>
      </c>
    </row>
    <row r="359" spans="1:33" s="107" customFormat="1" ht="24.95" customHeight="1">
      <c r="A359" s="110"/>
      <c r="B359" s="108" t="str">
        <f>IF($A359="","",VLOOKUP($A359,Tabla7[[#All],[NIF]:[Columna1]],2,FALSE))</f>
        <v/>
      </c>
      <c r="C359" s="108" t="str">
        <f>IF($A359="","",VLOOKUP($A359,Tabla7[[#All],[NIF]:[Columna1]],3,FALSE))</f>
        <v/>
      </c>
      <c r="D359" s="109" t="str">
        <f>IF($A359="","",VLOOKUP($A359,Tabla7[[#All],[NIF]:[Columna1]],5,FALSE))</f>
        <v/>
      </c>
      <c r="E359" s="109" t="str">
        <f>IF($A359="","",VLOOKUP($A359,Tabla7[[#All],[NIF]:[Columna1]],8,FALSE))</f>
        <v/>
      </c>
      <c r="F359" s="109" t="str">
        <f>IF($A359="","",VLOOKUP($A359,Tabla7[[#All],[NIF]:[Columna1]],6,FALSE))</f>
        <v/>
      </c>
      <c r="G359" s="108" t="str">
        <f>IF($A359="","",VLOOKUP($A359,Tabla7[[#All],[NIF]:[Columna1]],7,FALSE))</f>
        <v/>
      </c>
      <c r="H359" s="109" t="str">
        <f>IF(Tabla75[[#This Row],[CAUSA VARIACIÓN]]="","","SI")</f>
        <v/>
      </c>
      <c r="I359" s="110"/>
      <c r="J359" s="120"/>
      <c r="K359" s="120"/>
      <c r="L359" s="115"/>
      <c r="M359" s="115"/>
      <c r="N359" s="115"/>
      <c r="O359" s="115"/>
      <c r="P359" s="157" t="str">
        <f t="shared" si="12"/>
        <v/>
      </c>
      <c r="Q35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59" s="124"/>
      <c r="S359" s="125"/>
      <c r="T359" s="109" t="str">
        <f t="shared" si="13"/>
        <v/>
      </c>
      <c r="U359" s="176" t="str">
        <f>IF(Tabla75[[#This Row],[NIF]]="","",(Q359*(IF(S359&gt;1,0,S359*0.1))*('NO TOCAR'!$AB$4)*(T359/10)))</f>
        <v/>
      </c>
      <c r="V359" s="114"/>
      <c r="W359" s="114"/>
      <c r="X359" s="126"/>
      <c r="Y359" s="114"/>
      <c r="Z359" s="114"/>
      <c r="AA359" s="176" t="str">
        <f>IF(A359="","",SUM(IF(Y359&gt;1,1,Y359),IF(W359&gt;12,12,W359)*0.6)*(IF(S359&gt;1,0,S359))*'NO TOCAR'!$AB$4*(T359/100))</f>
        <v/>
      </c>
      <c r="AB359" s="178" t="str">
        <f>IF(Tabla75[[#This Row],[NIF]]="","",U:U+AA:AA)</f>
        <v/>
      </c>
      <c r="AC359" s="117"/>
      <c r="AD359" s="109" t="str">
        <f>IF(Tabla75[[#This Row],[NIF]]="","",ENTRADA!$P$19)</f>
        <v/>
      </c>
      <c r="AE359" s="109" t="str">
        <f>IF(Tabla75[[#This Row],[NIF]]="","",ENTRADA!$F$11)</f>
        <v/>
      </c>
      <c r="AF359" s="109" t="str">
        <f>IF(Tabla75[[#This Row],[NIF]]="","",ENTRADA!$F$9)</f>
        <v/>
      </c>
      <c r="AG359" s="108" t="str">
        <f>IF(Tabla75[[#This Row],[NIF]]="","",ENTRADA!$P$9)</f>
        <v/>
      </c>
    </row>
    <row r="360" spans="1:33" s="107" customFormat="1" ht="24.95" customHeight="1">
      <c r="A360" s="110"/>
      <c r="B360" s="108" t="str">
        <f>IF($A360="","",VLOOKUP($A360,Tabla7[[#All],[NIF]:[Columna1]],2,FALSE))</f>
        <v/>
      </c>
      <c r="C360" s="108" t="str">
        <f>IF($A360="","",VLOOKUP($A360,Tabla7[[#All],[NIF]:[Columna1]],3,FALSE))</f>
        <v/>
      </c>
      <c r="D360" s="109" t="str">
        <f>IF($A360="","",VLOOKUP($A360,Tabla7[[#All],[NIF]:[Columna1]],5,FALSE))</f>
        <v/>
      </c>
      <c r="E360" s="109" t="str">
        <f>IF($A360="","",VLOOKUP($A360,Tabla7[[#All],[NIF]:[Columna1]],8,FALSE))</f>
        <v/>
      </c>
      <c r="F360" s="109" t="str">
        <f>IF($A360="","",VLOOKUP($A360,Tabla7[[#All],[NIF]:[Columna1]],6,FALSE))</f>
        <v/>
      </c>
      <c r="G360" s="108" t="str">
        <f>IF($A360="","",VLOOKUP($A360,Tabla7[[#All],[NIF]:[Columna1]],7,FALSE))</f>
        <v/>
      </c>
      <c r="H360" s="109" t="str">
        <f>IF(Tabla75[[#This Row],[CAUSA VARIACIÓN]]="","","SI")</f>
        <v/>
      </c>
      <c r="I360" s="110"/>
      <c r="J360" s="120"/>
      <c r="K360" s="120"/>
      <c r="L360" s="115"/>
      <c r="M360" s="115"/>
      <c r="N360" s="115"/>
      <c r="O360" s="115"/>
      <c r="P360" s="157" t="str">
        <f t="shared" si="12"/>
        <v/>
      </c>
      <c r="Q36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0" s="124"/>
      <c r="S360" s="125"/>
      <c r="T360" s="109" t="str">
        <f t="shared" si="13"/>
        <v/>
      </c>
      <c r="U360" s="176" t="str">
        <f>IF(Tabla75[[#This Row],[NIF]]="","",(Q360*(IF(S360&gt;1,0,S360*0.1))*('NO TOCAR'!$AB$4)*(T360/10)))</f>
        <v/>
      </c>
      <c r="V360" s="114"/>
      <c r="W360" s="114"/>
      <c r="X360" s="126"/>
      <c r="Y360" s="114"/>
      <c r="Z360" s="114"/>
      <c r="AA360" s="176" t="str">
        <f>IF(A360="","",SUM(IF(Y360&gt;1,1,Y360),IF(W360&gt;12,12,W360)*0.6)*(IF(S360&gt;1,0,S360))*'NO TOCAR'!$AB$4*(T360/100))</f>
        <v/>
      </c>
      <c r="AB360" s="178" t="str">
        <f>IF(Tabla75[[#This Row],[NIF]]="","",U:U+AA:AA)</f>
        <v/>
      </c>
      <c r="AC360" s="117"/>
      <c r="AD360" s="109" t="str">
        <f>IF(Tabla75[[#This Row],[NIF]]="","",ENTRADA!$P$19)</f>
        <v/>
      </c>
      <c r="AE360" s="109" t="str">
        <f>IF(Tabla75[[#This Row],[NIF]]="","",ENTRADA!$F$11)</f>
        <v/>
      </c>
      <c r="AF360" s="109" t="str">
        <f>IF(Tabla75[[#This Row],[NIF]]="","",ENTRADA!$F$9)</f>
        <v/>
      </c>
      <c r="AG360" s="108" t="str">
        <f>IF(Tabla75[[#This Row],[NIF]]="","",ENTRADA!$P$9)</f>
        <v/>
      </c>
    </row>
    <row r="361" spans="1:33" s="107" customFormat="1" ht="24.95" customHeight="1">
      <c r="A361" s="110"/>
      <c r="B361" s="108" t="str">
        <f>IF($A361="","",VLOOKUP($A361,Tabla7[[#All],[NIF]:[Columna1]],2,FALSE))</f>
        <v/>
      </c>
      <c r="C361" s="108" t="str">
        <f>IF($A361="","",VLOOKUP($A361,Tabla7[[#All],[NIF]:[Columna1]],3,FALSE))</f>
        <v/>
      </c>
      <c r="D361" s="109" t="str">
        <f>IF($A361="","",VLOOKUP($A361,Tabla7[[#All],[NIF]:[Columna1]],5,FALSE))</f>
        <v/>
      </c>
      <c r="E361" s="109" t="str">
        <f>IF($A361="","",VLOOKUP($A361,Tabla7[[#All],[NIF]:[Columna1]],8,FALSE))</f>
        <v/>
      </c>
      <c r="F361" s="109" t="str">
        <f>IF($A361="","",VLOOKUP($A361,Tabla7[[#All],[NIF]:[Columna1]],6,FALSE))</f>
        <v/>
      </c>
      <c r="G361" s="108" t="str">
        <f>IF($A361="","",VLOOKUP($A361,Tabla7[[#All],[NIF]:[Columna1]],7,FALSE))</f>
        <v/>
      </c>
      <c r="H361" s="109" t="str">
        <f>IF(Tabla75[[#This Row],[CAUSA VARIACIÓN]]="","","SI")</f>
        <v/>
      </c>
      <c r="I361" s="110"/>
      <c r="J361" s="120"/>
      <c r="K361" s="120"/>
      <c r="L361" s="115"/>
      <c r="M361" s="115"/>
      <c r="N361" s="115"/>
      <c r="O361" s="115"/>
      <c r="P361" s="157" t="str">
        <f t="shared" si="12"/>
        <v/>
      </c>
      <c r="Q36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1" s="124"/>
      <c r="S361" s="125"/>
      <c r="T361" s="109" t="str">
        <f t="shared" si="13"/>
        <v/>
      </c>
      <c r="U361" s="176" t="str">
        <f>IF(Tabla75[[#This Row],[NIF]]="","",(Q361*(IF(S361&gt;1,0,S361*0.1))*('NO TOCAR'!$AB$4)*(T361/10)))</f>
        <v/>
      </c>
      <c r="V361" s="114"/>
      <c r="W361" s="114"/>
      <c r="X361" s="126"/>
      <c r="Y361" s="114"/>
      <c r="Z361" s="114"/>
      <c r="AA361" s="176" t="str">
        <f>IF(A361="","",SUM(IF(Y361&gt;1,1,Y361),IF(W361&gt;12,12,W361)*0.6)*(IF(S361&gt;1,0,S361))*'NO TOCAR'!$AB$4*(T361/100))</f>
        <v/>
      </c>
      <c r="AB361" s="178" t="str">
        <f>IF(Tabla75[[#This Row],[NIF]]="","",U:U+AA:AA)</f>
        <v/>
      </c>
      <c r="AC361" s="117"/>
      <c r="AD361" s="109" t="str">
        <f>IF(Tabla75[[#This Row],[NIF]]="","",ENTRADA!$P$19)</f>
        <v/>
      </c>
      <c r="AE361" s="109" t="str">
        <f>IF(Tabla75[[#This Row],[NIF]]="","",ENTRADA!$F$11)</f>
        <v/>
      </c>
      <c r="AF361" s="109" t="str">
        <f>IF(Tabla75[[#This Row],[NIF]]="","",ENTRADA!$F$9)</f>
        <v/>
      </c>
      <c r="AG361" s="108" t="str">
        <f>IF(Tabla75[[#This Row],[NIF]]="","",ENTRADA!$P$9)</f>
        <v/>
      </c>
    </row>
    <row r="362" spans="1:33" s="107" customFormat="1" ht="24.95" customHeight="1">
      <c r="A362" s="110"/>
      <c r="B362" s="108" t="str">
        <f>IF($A362="","",VLOOKUP($A362,Tabla7[[#All],[NIF]:[Columna1]],2,FALSE))</f>
        <v/>
      </c>
      <c r="C362" s="108" t="str">
        <f>IF($A362="","",VLOOKUP($A362,Tabla7[[#All],[NIF]:[Columna1]],3,FALSE))</f>
        <v/>
      </c>
      <c r="D362" s="109" t="str">
        <f>IF($A362="","",VLOOKUP($A362,Tabla7[[#All],[NIF]:[Columna1]],5,FALSE))</f>
        <v/>
      </c>
      <c r="E362" s="109" t="str">
        <f>IF($A362="","",VLOOKUP($A362,Tabla7[[#All],[NIF]:[Columna1]],8,FALSE))</f>
        <v/>
      </c>
      <c r="F362" s="109" t="str">
        <f>IF($A362="","",VLOOKUP($A362,Tabla7[[#All],[NIF]:[Columna1]],6,FALSE))</f>
        <v/>
      </c>
      <c r="G362" s="108" t="str">
        <f>IF($A362="","",VLOOKUP($A362,Tabla7[[#All],[NIF]:[Columna1]],7,FALSE))</f>
        <v/>
      </c>
      <c r="H362" s="109" t="str">
        <f>IF(Tabla75[[#This Row],[CAUSA VARIACIÓN]]="","","SI")</f>
        <v/>
      </c>
      <c r="I362" s="110"/>
      <c r="J362" s="120"/>
      <c r="K362" s="120"/>
      <c r="L362" s="115"/>
      <c r="M362" s="160"/>
      <c r="N362" s="115"/>
      <c r="O362" s="115"/>
      <c r="P362" s="157" t="str">
        <f t="shared" si="12"/>
        <v/>
      </c>
      <c r="Q36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2" s="124"/>
      <c r="S362" s="125"/>
      <c r="T362" s="109" t="str">
        <f t="shared" si="13"/>
        <v/>
      </c>
      <c r="U362" s="176" t="str">
        <f>IF(Tabla75[[#This Row],[NIF]]="","",(Q362*(IF(S362&gt;1,0,S362*0.1))*('NO TOCAR'!$AB$4)*(T362/10)))</f>
        <v/>
      </c>
      <c r="V362" s="114"/>
      <c r="W362" s="114"/>
      <c r="X362" s="126"/>
      <c r="Y362" s="114"/>
      <c r="Z362" s="114"/>
      <c r="AA362" s="176" t="str">
        <f>IF(A362="","",SUM(IF(Y362&gt;1,1,Y362),IF(W362&gt;12,12,W362)*0.6)*(IF(S362&gt;1,0,S362))*'NO TOCAR'!$AB$4*(T362/100))</f>
        <v/>
      </c>
      <c r="AB362" s="178" t="str">
        <f>IF(Tabla75[[#This Row],[NIF]]="","",U:U+AA:AA)</f>
        <v/>
      </c>
      <c r="AC362" s="117"/>
      <c r="AD362" s="109" t="str">
        <f>IF(Tabla75[[#This Row],[NIF]]="","",ENTRADA!$P$19)</f>
        <v/>
      </c>
      <c r="AE362" s="109" t="str">
        <f>IF(Tabla75[[#This Row],[NIF]]="","",ENTRADA!$F$11)</f>
        <v/>
      </c>
      <c r="AF362" s="109" t="str">
        <f>IF(Tabla75[[#This Row],[NIF]]="","",ENTRADA!$F$9)</f>
        <v/>
      </c>
      <c r="AG362" s="108" t="str">
        <f>IF(Tabla75[[#This Row],[NIF]]="","",ENTRADA!$P$9)</f>
        <v/>
      </c>
    </row>
    <row r="363" spans="1:33" s="107" customFormat="1" ht="24.95" customHeight="1">
      <c r="A363" s="110"/>
      <c r="B363" s="108" t="str">
        <f>IF($A363="","",VLOOKUP($A363,Tabla7[[#All],[NIF]:[Columna1]],2,FALSE))</f>
        <v/>
      </c>
      <c r="C363" s="108" t="str">
        <f>IF($A363="","",VLOOKUP($A363,Tabla7[[#All],[NIF]:[Columna1]],3,FALSE))</f>
        <v/>
      </c>
      <c r="D363" s="109" t="str">
        <f>IF($A363="","",VLOOKUP($A363,Tabla7[[#All],[NIF]:[Columna1]],5,FALSE))</f>
        <v/>
      </c>
      <c r="E363" s="109" t="str">
        <f>IF($A363="","",VLOOKUP($A363,Tabla7[[#All],[NIF]:[Columna1]],8,FALSE))</f>
        <v/>
      </c>
      <c r="F363" s="109" t="str">
        <f>IF($A363="","",VLOOKUP($A363,Tabla7[[#All],[NIF]:[Columna1]],6,FALSE))</f>
        <v/>
      </c>
      <c r="G363" s="108" t="str">
        <f>IF($A363="","",VLOOKUP($A363,Tabla7[[#All],[NIF]:[Columna1]],7,FALSE))</f>
        <v/>
      </c>
      <c r="H363" s="109" t="str">
        <f>IF(Tabla75[[#This Row],[CAUSA VARIACIÓN]]="","","SI")</f>
        <v/>
      </c>
      <c r="I363" s="110"/>
      <c r="J363" s="120"/>
      <c r="K363" s="120"/>
      <c r="L363" s="115"/>
      <c r="M363" s="115"/>
      <c r="N363" s="115"/>
      <c r="O363" s="115"/>
      <c r="P363" s="157" t="str">
        <f t="shared" si="12"/>
        <v/>
      </c>
      <c r="Q36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3" s="124"/>
      <c r="S363" s="125"/>
      <c r="T363" s="109" t="str">
        <f t="shared" si="13"/>
        <v/>
      </c>
      <c r="U363" s="176" t="str">
        <f>IF(Tabla75[[#This Row],[NIF]]="","",(Q363*(IF(S363&gt;1,0,S363*0.1))*('NO TOCAR'!$AB$4)*(T363/10)))</f>
        <v/>
      </c>
      <c r="V363" s="114"/>
      <c r="W363" s="114"/>
      <c r="X363" s="126"/>
      <c r="Y363" s="114"/>
      <c r="Z363" s="114"/>
      <c r="AA363" s="176" t="str">
        <f>IF(A363="","",SUM(IF(Y363&gt;1,1,Y363),IF(W363&gt;12,12,W363)*0.6)*(IF(S363&gt;1,0,S363))*'NO TOCAR'!$AB$4*(T363/100))</f>
        <v/>
      </c>
      <c r="AB363" s="178" t="str">
        <f>IF(Tabla75[[#This Row],[NIF]]="","",U:U+AA:AA)</f>
        <v/>
      </c>
      <c r="AC363" s="117"/>
      <c r="AD363" s="109" t="str">
        <f>IF(Tabla75[[#This Row],[NIF]]="","",ENTRADA!$P$19)</f>
        <v/>
      </c>
      <c r="AE363" s="109" t="str">
        <f>IF(Tabla75[[#This Row],[NIF]]="","",ENTRADA!$F$11)</f>
        <v/>
      </c>
      <c r="AF363" s="109" t="str">
        <f>IF(Tabla75[[#This Row],[NIF]]="","",ENTRADA!$F$9)</f>
        <v/>
      </c>
      <c r="AG363" s="108" t="str">
        <f>IF(Tabla75[[#This Row],[NIF]]="","",ENTRADA!$P$9)</f>
        <v/>
      </c>
    </row>
    <row r="364" spans="1:33" s="107" customFormat="1" ht="24.95" customHeight="1">
      <c r="A364" s="110"/>
      <c r="B364" s="108" t="str">
        <f>IF($A364="","",VLOOKUP($A364,Tabla7[[#All],[NIF]:[Columna1]],2,FALSE))</f>
        <v/>
      </c>
      <c r="C364" s="108" t="str">
        <f>IF($A364="","",VLOOKUP($A364,Tabla7[[#All],[NIF]:[Columna1]],3,FALSE))</f>
        <v/>
      </c>
      <c r="D364" s="109" t="str">
        <f>IF($A364="","",VLOOKUP($A364,Tabla7[[#All],[NIF]:[Columna1]],5,FALSE))</f>
        <v/>
      </c>
      <c r="E364" s="109" t="str">
        <f>IF($A364="","",VLOOKUP($A364,Tabla7[[#All],[NIF]:[Columna1]],8,FALSE))</f>
        <v/>
      </c>
      <c r="F364" s="109" t="str">
        <f>IF($A364="","",VLOOKUP($A364,Tabla7[[#All],[NIF]:[Columna1]],6,FALSE))</f>
        <v/>
      </c>
      <c r="G364" s="108" t="str">
        <f>IF($A364="","",VLOOKUP($A364,Tabla7[[#All],[NIF]:[Columna1]],7,FALSE))</f>
        <v/>
      </c>
      <c r="H364" s="109" t="str">
        <f>IF(Tabla75[[#This Row],[CAUSA VARIACIÓN]]="","","SI")</f>
        <v/>
      </c>
      <c r="I364" s="110"/>
      <c r="J364" s="120"/>
      <c r="K364" s="120"/>
      <c r="L364" s="115"/>
      <c r="M364" s="115"/>
      <c r="N364" s="115"/>
      <c r="O364" s="115"/>
      <c r="P364" s="157" t="str">
        <f t="shared" si="12"/>
        <v/>
      </c>
      <c r="Q36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4" s="124"/>
      <c r="S364" s="125"/>
      <c r="T364" s="109" t="str">
        <f t="shared" si="13"/>
        <v/>
      </c>
      <c r="U364" s="176" t="str">
        <f>IF(Tabla75[[#This Row],[NIF]]="","",(Q364*(IF(S364&gt;1,0,S364*0.1))*('NO TOCAR'!$AB$4)*(T364/10)))</f>
        <v/>
      </c>
      <c r="V364" s="114"/>
      <c r="W364" s="114"/>
      <c r="X364" s="126"/>
      <c r="Y364" s="114"/>
      <c r="Z364" s="114"/>
      <c r="AA364" s="176" t="str">
        <f>IF(A364="","",SUM(IF(Y364&gt;1,1,Y364),IF(W364&gt;12,12,W364)*0.6)*(IF(S364&gt;1,0,S364))*'NO TOCAR'!$AB$4*(T364/100))</f>
        <v/>
      </c>
      <c r="AB364" s="178" t="str">
        <f>IF(Tabla75[[#This Row],[NIF]]="","",U:U+AA:AA)</f>
        <v/>
      </c>
      <c r="AC364" s="117"/>
      <c r="AD364" s="109" t="str">
        <f>IF(Tabla75[[#This Row],[NIF]]="","",ENTRADA!$P$19)</f>
        <v/>
      </c>
      <c r="AE364" s="109" t="str">
        <f>IF(Tabla75[[#This Row],[NIF]]="","",ENTRADA!$F$11)</f>
        <v/>
      </c>
      <c r="AF364" s="109" t="str">
        <f>IF(Tabla75[[#This Row],[NIF]]="","",ENTRADA!$F$9)</f>
        <v/>
      </c>
      <c r="AG364" s="108" t="str">
        <f>IF(Tabla75[[#This Row],[NIF]]="","",ENTRADA!$P$9)</f>
        <v/>
      </c>
    </row>
    <row r="365" spans="1:33" s="107" customFormat="1" ht="24.95" customHeight="1">
      <c r="A365" s="110"/>
      <c r="B365" s="108" t="str">
        <f>IF($A365="","",VLOOKUP($A365,Tabla7[[#All],[NIF]:[Columna1]],2,FALSE))</f>
        <v/>
      </c>
      <c r="C365" s="108" t="str">
        <f>IF($A365="","",VLOOKUP($A365,Tabla7[[#All],[NIF]:[Columna1]],3,FALSE))</f>
        <v/>
      </c>
      <c r="D365" s="109" t="str">
        <f>IF($A365="","",VLOOKUP($A365,Tabla7[[#All],[NIF]:[Columna1]],5,FALSE))</f>
        <v/>
      </c>
      <c r="E365" s="109" t="str">
        <f>IF($A365="","",VLOOKUP($A365,Tabla7[[#All],[NIF]:[Columna1]],8,FALSE))</f>
        <v/>
      </c>
      <c r="F365" s="109" t="str">
        <f>IF($A365="","",VLOOKUP($A365,Tabla7[[#All],[NIF]:[Columna1]],6,FALSE))</f>
        <v/>
      </c>
      <c r="G365" s="108" t="str">
        <f>IF($A365="","",VLOOKUP($A365,Tabla7[[#All],[NIF]:[Columna1]],7,FALSE))</f>
        <v/>
      </c>
      <c r="H365" s="109" t="str">
        <f>IF(Tabla75[[#This Row],[CAUSA VARIACIÓN]]="","","SI")</f>
        <v/>
      </c>
      <c r="I365" s="110"/>
      <c r="J365" s="120"/>
      <c r="K365" s="120"/>
      <c r="L365" s="115"/>
      <c r="M365" s="115"/>
      <c r="N365" s="115"/>
      <c r="O365" s="115"/>
      <c r="P365" s="157" t="str">
        <f t="shared" si="12"/>
        <v/>
      </c>
      <c r="Q36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5" s="124"/>
      <c r="S365" s="125"/>
      <c r="T365" s="109" t="str">
        <f t="shared" si="13"/>
        <v/>
      </c>
      <c r="U365" s="176" t="str">
        <f>IF(Tabla75[[#This Row],[NIF]]="","",(Q365*(IF(S365&gt;1,0,S365*0.1))*('NO TOCAR'!$AB$4)*(T365/10)))</f>
        <v/>
      </c>
      <c r="V365" s="114"/>
      <c r="W365" s="114"/>
      <c r="X365" s="126"/>
      <c r="Y365" s="114"/>
      <c r="Z365" s="114"/>
      <c r="AA365" s="176" t="str">
        <f>IF(A365="","",SUM(IF(Y365&gt;1,1,Y365),IF(W365&gt;12,12,W365)*0.6)*(IF(S365&gt;1,0,S365))*'NO TOCAR'!$AB$4*(T365/100))</f>
        <v/>
      </c>
      <c r="AB365" s="178" t="str">
        <f>IF(Tabla75[[#This Row],[NIF]]="","",U:U+AA:AA)</f>
        <v/>
      </c>
      <c r="AC365" s="117"/>
      <c r="AD365" s="109" t="str">
        <f>IF(Tabla75[[#This Row],[NIF]]="","",ENTRADA!$P$19)</f>
        <v/>
      </c>
      <c r="AE365" s="109" t="str">
        <f>IF(Tabla75[[#This Row],[NIF]]="","",ENTRADA!$F$11)</f>
        <v/>
      </c>
      <c r="AF365" s="109" t="str">
        <f>IF(Tabla75[[#This Row],[NIF]]="","",ENTRADA!$F$9)</f>
        <v/>
      </c>
      <c r="AG365" s="108" t="str">
        <f>IF(Tabla75[[#This Row],[NIF]]="","",ENTRADA!$P$9)</f>
        <v/>
      </c>
    </row>
    <row r="366" spans="1:33" s="107" customFormat="1" ht="24.95" customHeight="1">
      <c r="A366" s="110"/>
      <c r="B366" s="108" t="str">
        <f>IF($A366="","",VLOOKUP($A366,Tabla7[[#All],[NIF]:[Columna1]],2,FALSE))</f>
        <v/>
      </c>
      <c r="C366" s="108" t="str">
        <f>IF($A366="","",VLOOKUP($A366,Tabla7[[#All],[NIF]:[Columna1]],3,FALSE))</f>
        <v/>
      </c>
      <c r="D366" s="109" t="str">
        <f>IF($A366="","",VLOOKUP($A366,Tabla7[[#All],[NIF]:[Columna1]],5,FALSE))</f>
        <v/>
      </c>
      <c r="E366" s="109" t="str">
        <f>IF($A366="","",VLOOKUP($A366,Tabla7[[#All],[NIF]:[Columna1]],8,FALSE))</f>
        <v/>
      </c>
      <c r="F366" s="109" t="str">
        <f>IF($A366="","",VLOOKUP($A366,Tabla7[[#All],[NIF]:[Columna1]],6,FALSE))</f>
        <v/>
      </c>
      <c r="G366" s="108" t="str">
        <f>IF($A366="","",VLOOKUP($A366,Tabla7[[#All],[NIF]:[Columna1]],7,FALSE))</f>
        <v/>
      </c>
      <c r="H366" s="109" t="str">
        <f>IF(Tabla75[[#This Row],[CAUSA VARIACIÓN]]="","","SI")</f>
        <v/>
      </c>
      <c r="I366" s="110"/>
      <c r="J366" s="120"/>
      <c r="K366" s="120"/>
      <c r="L366" s="115"/>
      <c r="M366" s="160"/>
      <c r="N366" s="115"/>
      <c r="O366" s="115"/>
      <c r="P366" s="157" t="str">
        <f t="shared" si="12"/>
        <v/>
      </c>
      <c r="Q36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6" s="124"/>
      <c r="S366" s="125"/>
      <c r="T366" s="109" t="str">
        <f t="shared" si="13"/>
        <v/>
      </c>
      <c r="U366" s="176" t="str">
        <f>IF(Tabla75[[#This Row],[NIF]]="","",(Q366*(IF(S366&gt;1,0,S366*0.1))*('NO TOCAR'!$AB$4)*(T366/10)))</f>
        <v/>
      </c>
      <c r="V366" s="114"/>
      <c r="W366" s="114"/>
      <c r="X366" s="126"/>
      <c r="Y366" s="114"/>
      <c r="Z366" s="114"/>
      <c r="AA366" s="176" t="str">
        <f>IF(A366="","",SUM(IF(Y366&gt;1,1,Y366),IF(W366&gt;12,12,W366)*0.6)*(IF(S366&gt;1,0,S366))*'NO TOCAR'!$AB$4*(T366/100))</f>
        <v/>
      </c>
      <c r="AB366" s="178" t="str">
        <f>IF(Tabla75[[#This Row],[NIF]]="","",U:U+AA:AA)</f>
        <v/>
      </c>
      <c r="AC366" s="117"/>
      <c r="AD366" s="109" t="str">
        <f>IF(Tabla75[[#This Row],[NIF]]="","",ENTRADA!$P$19)</f>
        <v/>
      </c>
      <c r="AE366" s="109" t="str">
        <f>IF(Tabla75[[#This Row],[NIF]]="","",ENTRADA!$F$11)</f>
        <v/>
      </c>
      <c r="AF366" s="109" t="str">
        <f>IF(Tabla75[[#This Row],[NIF]]="","",ENTRADA!$F$9)</f>
        <v/>
      </c>
      <c r="AG366" s="108" t="str">
        <f>IF(Tabla75[[#This Row],[NIF]]="","",ENTRADA!$P$9)</f>
        <v/>
      </c>
    </row>
    <row r="367" spans="1:33" s="107" customFormat="1" ht="24.95" customHeight="1">
      <c r="A367" s="110"/>
      <c r="B367" s="108" t="str">
        <f>IF($A367="","",VLOOKUP($A367,Tabla7[[#All],[NIF]:[Columna1]],2,FALSE))</f>
        <v/>
      </c>
      <c r="C367" s="108" t="str">
        <f>IF($A367="","",VLOOKUP($A367,Tabla7[[#All],[NIF]:[Columna1]],3,FALSE))</f>
        <v/>
      </c>
      <c r="D367" s="109" t="str">
        <f>IF($A367="","",VLOOKUP($A367,Tabla7[[#All],[NIF]:[Columna1]],5,FALSE))</f>
        <v/>
      </c>
      <c r="E367" s="109" t="str">
        <f>IF($A367="","",VLOOKUP($A367,Tabla7[[#All],[NIF]:[Columna1]],8,FALSE))</f>
        <v/>
      </c>
      <c r="F367" s="109" t="str">
        <f>IF($A367="","",VLOOKUP($A367,Tabla7[[#All],[NIF]:[Columna1]],6,FALSE))</f>
        <v/>
      </c>
      <c r="G367" s="108" t="str">
        <f>IF($A367="","",VLOOKUP($A367,Tabla7[[#All],[NIF]:[Columna1]],7,FALSE))</f>
        <v/>
      </c>
      <c r="H367" s="109" t="str">
        <f>IF(Tabla75[[#This Row],[CAUSA VARIACIÓN]]="","","SI")</f>
        <v/>
      </c>
      <c r="I367" s="110"/>
      <c r="J367" s="120"/>
      <c r="K367" s="120"/>
      <c r="L367" s="115"/>
      <c r="M367" s="115"/>
      <c r="N367" s="115"/>
      <c r="O367" s="115"/>
      <c r="P367" s="157" t="str">
        <f t="shared" si="12"/>
        <v/>
      </c>
      <c r="Q36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7" s="124"/>
      <c r="S367" s="125"/>
      <c r="T367" s="109" t="str">
        <f t="shared" si="13"/>
        <v/>
      </c>
      <c r="U367" s="176" t="str">
        <f>IF(Tabla75[[#This Row],[NIF]]="","",(Q367*(IF(S367&gt;1,0,S367*0.1))*('NO TOCAR'!$AB$4)*(T367/10)))</f>
        <v/>
      </c>
      <c r="V367" s="114"/>
      <c r="W367" s="114"/>
      <c r="X367" s="126"/>
      <c r="Y367" s="114"/>
      <c r="Z367" s="114"/>
      <c r="AA367" s="176" t="str">
        <f>IF(A367="","",SUM(IF(Y367&gt;1,1,Y367),IF(W367&gt;12,12,W367)*0.6)*(IF(S367&gt;1,0,S367))*'NO TOCAR'!$AB$4*(T367/100))</f>
        <v/>
      </c>
      <c r="AB367" s="178" t="str">
        <f>IF(Tabla75[[#This Row],[NIF]]="","",U:U+AA:AA)</f>
        <v/>
      </c>
      <c r="AC367" s="117"/>
      <c r="AD367" s="109" t="str">
        <f>IF(Tabla75[[#This Row],[NIF]]="","",ENTRADA!$P$19)</f>
        <v/>
      </c>
      <c r="AE367" s="109" t="str">
        <f>IF(Tabla75[[#This Row],[NIF]]="","",ENTRADA!$F$11)</f>
        <v/>
      </c>
      <c r="AF367" s="109" t="str">
        <f>IF(Tabla75[[#This Row],[NIF]]="","",ENTRADA!$F$9)</f>
        <v/>
      </c>
      <c r="AG367" s="108" t="str">
        <f>IF(Tabla75[[#This Row],[NIF]]="","",ENTRADA!$P$9)</f>
        <v/>
      </c>
    </row>
    <row r="368" spans="1:33" s="107" customFormat="1" ht="24.95" customHeight="1">
      <c r="A368" s="110"/>
      <c r="B368" s="108" t="str">
        <f>IF($A368="","",VLOOKUP($A368,Tabla7[[#All],[NIF]:[Columna1]],2,FALSE))</f>
        <v/>
      </c>
      <c r="C368" s="108" t="str">
        <f>IF($A368="","",VLOOKUP($A368,Tabla7[[#All],[NIF]:[Columna1]],3,FALSE))</f>
        <v/>
      </c>
      <c r="D368" s="109" t="str">
        <f>IF($A368="","",VLOOKUP($A368,Tabla7[[#All],[NIF]:[Columna1]],5,FALSE))</f>
        <v/>
      </c>
      <c r="E368" s="109" t="str">
        <f>IF($A368="","",VLOOKUP($A368,Tabla7[[#All],[NIF]:[Columna1]],8,FALSE))</f>
        <v/>
      </c>
      <c r="F368" s="109" t="str">
        <f>IF($A368="","",VLOOKUP($A368,Tabla7[[#All],[NIF]:[Columna1]],6,FALSE))</f>
        <v/>
      </c>
      <c r="G368" s="108" t="str">
        <f>IF($A368="","",VLOOKUP($A368,Tabla7[[#All],[NIF]:[Columna1]],7,FALSE))</f>
        <v/>
      </c>
      <c r="H368" s="109" t="str">
        <f>IF(Tabla75[[#This Row],[CAUSA VARIACIÓN]]="","","SI")</f>
        <v/>
      </c>
      <c r="I368" s="110"/>
      <c r="J368" s="120"/>
      <c r="K368" s="120"/>
      <c r="L368" s="115"/>
      <c r="M368" s="115"/>
      <c r="N368" s="115"/>
      <c r="O368" s="115"/>
      <c r="P368" s="157" t="str">
        <f t="shared" si="12"/>
        <v/>
      </c>
      <c r="Q36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8" s="124"/>
      <c r="S368" s="125"/>
      <c r="T368" s="109" t="str">
        <f t="shared" si="13"/>
        <v/>
      </c>
      <c r="U368" s="176" t="str">
        <f>IF(Tabla75[[#This Row],[NIF]]="","",(Q368*(IF(S368&gt;1,0,S368*0.1))*('NO TOCAR'!$AB$4)*(T368/10)))</f>
        <v/>
      </c>
      <c r="V368" s="114"/>
      <c r="W368" s="114"/>
      <c r="X368" s="126"/>
      <c r="Y368" s="114"/>
      <c r="Z368" s="114"/>
      <c r="AA368" s="176" t="str">
        <f>IF(A368="","",SUM(IF(Y368&gt;1,1,Y368),IF(W368&gt;12,12,W368)*0.6)*(IF(S368&gt;1,0,S368))*'NO TOCAR'!$AB$4*(T368/100))</f>
        <v/>
      </c>
      <c r="AB368" s="178" t="str">
        <f>IF(Tabla75[[#This Row],[NIF]]="","",U:U+AA:AA)</f>
        <v/>
      </c>
      <c r="AC368" s="117"/>
      <c r="AD368" s="109" t="str">
        <f>IF(Tabla75[[#This Row],[NIF]]="","",ENTRADA!$P$19)</f>
        <v/>
      </c>
      <c r="AE368" s="109" t="str">
        <f>IF(Tabla75[[#This Row],[NIF]]="","",ENTRADA!$F$11)</f>
        <v/>
      </c>
      <c r="AF368" s="109" t="str">
        <f>IF(Tabla75[[#This Row],[NIF]]="","",ENTRADA!$F$9)</f>
        <v/>
      </c>
      <c r="AG368" s="108" t="str">
        <f>IF(Tabla75[[#This Row],[NIF]]="","",ENTRADA!$P$9)</f>
        <v/>
      </c>
    </row>
    <row r="369" spans="1:33" s="107" customFormat="1" ht="24.95" customHeight="1">
      <c r="A369" s="110"/>
      <c r="B369" s="108" t="str">
        <f>IF($A369="","",VLOOKUP($A369,Tabla7[[#All],[NIF]:[Columna1]],2,FALSE))</f>
        <v/>
      </c>
      <c r="C369" s="108" t="str">
        <f>IF($A369="","",VLOOKUP($A369,Tabla7[[#All],[NIF]:[Columna1]],3,FALSE))</f>
        <v/>
      </c>
      <c r="D369" s="109" t="str">
        <f>IF($A369="","",VLOOKUP($A369,Tabla7[[#All],[NIF]:[Columna1]],5,FALSE))</f>
        <v/>
      </c>
      <c r="E369" s="109" t="str">
        <f>IF($A369="","",VLOOKUP($A369,Tabla7[[#All],[NIF]:[Columna1]],8,FALSE))</f>
        <v/>
      </c>
      <c r="F369" s="109" t="str">
        <f>IF($A369="","",VLOOKUP($A369,Tabla7[[#All],[NIF]:[Columna1]],6,FALSE))</f>
        <v/>
      </c>
      <c r="G369" s="108" t="str">
        <f>IF($A369="","",VLOOKUP($A369,Tabla7[[#All],[NIF]:[Columna1]],7,FALSE))</f>
        <v/>
      </c>
      <c r="H369" s="109" t="str">
        <f>IF(Tabla75[[#This Row],[CAUSA VARIACIÓN]]="","","SI")</f>
        <v/>
      </c>
      <c r="I369" s="110"/>
      <c r="J369" s="120"/>
      <c r="K369" s="120"/>
      <c r="L369" s="115"/>
      <c r="M369" s="115"/>
      <c r="N369" s="115"/>
      <c r="O369" s="115"/>
      <c r="P369" s="157" t="str">
        <f t="shared" si="12"/>
        <v/>
      </c>
      <c r="Q36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69" s="124"/>
      <c r="S369" s="125"/>
      <c r="T369" s="109" t="str">
        <f t="shared" si="13"/>
        <v/>
      </c>
      <c r="U369" s="176" t="str">
        <f>IF(Tabla75[[#This Row],[NIF]]="","",(Q369*(IF(S369&gt;1,0,S369*0.1))*('NO TOCAR'!$AB$4)*(T369/10)))</f>
        <v/>
      </c>
      <c r="V369" s="114"/>
      <c r="W369" s="114"/>
      <c r="X369" s="126"/>
      <c r="Y369" s="114"/>
      <c r="Z369" s="114"/>
      <c r="AA369" s="176" t="str">
        <f>IF(A369="","",SUM(IF(Y369&gt;1,1,Y369),IF(W369&gt;12,12,W369)*0.6)*(IF(S369&gt;1,0,S369))*'NO TOCAR'!$AB$4*(T369/100))</f>
        <v/>
      </c>
      <c r="AB369" s="178" t="str">
        <f>IF(Tabla75[[#This Row],[NIF]]="","",U:U+AA:AA)</f>
        <v/>
      </c>
      <c r="AC369" s="117"/>
      <c r="AD369" s="109" t="str">
        <f>IF(Tabla75[[#This Row],[NIF]]="","",ENTRADA!$P$19)</f>
        <v/>
      </c>
      <c r="AE369" s="109" t="str">
        <f>IF(Tabla75[[#This Row],[NIF]]="","",ENTRADA!$F$11)</f>
        <v/>
      </c>
      <c r="AF369" s="109" t="str">
        <f>IF(Tabla75[[#This Row],[NIF]]="","",ENTRADA!$F$9)</f>
        <v/>
      </c>
      <c r="AG369" s="108" t="str">
        <f>IF(Tabla75[[#This Row],[NIF]]="","",ENTRADA!$P$9)</f>
        <v/>
      </c>
    </row>
    <row r="370" spans="1:33" s="107" customFormat="1" ht="24.95" customHeight="1">
      <c r="A370" s="110"/>
      <c r="B370" s="108" t="str">
        <f>IF($A370="","",VLOOKUP($A370,Tabla7[[#All],[NIF]:[Columna1]],2,FALSE))</f>
        <v/>
      </c>
      <c r="C370" s="108" t="str">
        <f>IF($A370="","",VLOOKUP($A370,Tabla7[[#All],[NIF]:[Columna1]],3,FALSE))</f>
        <v/>
      </c>
      <c r="D370" s="109" t="str">
        <f>IF($A370="","",VLOOKUP($A370,Tabla7[[#All],[NIF]:[Columna1]],5,FALSE))</f>
        <v/>
      </c>
      <c r="E370" s="109" t="str">
        <f>IF($A370="","",VLOOKUP($A370,Tabla7[[#All],[NIF]:[Columna1]],8,FALSE))</f>
        <v/>
      </c>
      <c r="F370" s="109" t="str">
        <f>IF($A370="","",VLOOKUP($A370,Tabla7[[#All],[NIF]:[Columna1]],6,FALSE))</f>
        <v/>
      </c>
      <c r="G370" s="108" t="str">
        <f>IF($A370="","",VLOOKUP($A370,Tabla7[[#All],[NIF]:[Columna1]],7,FALSE))</f>
        <v/>
      </c>
      <c r="H370" s="109" t="str">
        <f>IF(Tabla75[[#This Row],[CAUSA VARIACIÓN]]="","","SI")</f>
        <v/>
      </c>
      <c r="I370" s="110"/>
      <c r="J370" s="120"/>
      <c r="K370" s="120"/>
      <c r="L370" s="115"/>
      <c r="M370" s="160"/>
      <c r="N370" s="115"/>
      <c r="O370" s="115"/>
      <c r="P370" s="157" t="str">
        <f t="shared" si="12"/>
        <v/>
      </c>
      <c r="Q37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0" s="124"/>
      <c r="S370" s="125"/>
      <c r="T370" s="109" t="str">
        <f t="shared" si="13"/>
        <v/>
      </c>
      <c r="U370" s="176" t="str">
        <f>IF(Tabla75[[#This Row],[NIF]]="","",(Q370*(IF(S370&gt;1,0,S370*0.1))*('NO TOCAR'!$AB$4)*(T370/10)))</f>
        <v/>
      </c>
      <c r="V370" s="114"/>
      <c r="W370" s="114"/>
      <c r="X370" s="126"/>
      <c r="Y370" s="114"/>
      <c r="Z370" s="114"/>
      <c r="AA370" s="176" t="str">
        <f>IF(A370="","",SUM(IF(Y370&gt;1,1,Y370),IF(W370&gt;12,12,W370)*0.6)*(IF(S370&gt;1,0,S370))*'NO TOCAR'!$AB$4*(T370/100))</f>
        <v/>
      </c>
      <c r="AB370" s="178" t="str">
        <f>IF(Tabla75[[#This Row],[NIF]]="","",U:U+AA:AA)</f>
        <v/>
      </c>
      <c r="AC370" s="117"/>
      <c r="AD370" s="109" t="str">
        <f>IF(Tabla75[[#This Row],[NIF]]="","",ENTRADA!$P$19)</f>
        <v/>
      </c>
      <c r="AE370" s="109" t="str">
        <f>IF(Tabla75[[#This Row],[NIF]]="","",ENTRADA!$F$11)</f>
        <v/>
      </c>
      <c r="AF370" s="109" t="str">
        <f>IF(Tabla75[[#This Row],[NIF]]="","",ENTRADA!$F$9)</f>
        <v/>
      </c>
      <c r="AG370" s="108" t="str">
        <f>IF(Tabla75[[#This Row],[NIF]]="","",ENTRADA!$P$9)</f>
        <v/>
      </c>
    </row>
    <row r="371" spans="1:33" s="107" customFormat="1" ht="24.95" customHeight="1">
      <c r="A371" s="110"/>
      <c r="B371" s="108" t="str">
        <f>IF($A371="","",VLOOKUP($A371,Tabla7[[#All],[NIF]:[Columna1]],2,FALSE))</f>
        <v/>
      </c>
      <c r="C371" s="108" t="str">
        <f>IF($A371="","",VLOOKUP($A371,Tabla7[[#All],[NIF]:[Columna1]],3,FALSE))</f>
        <v/>
      </c>
      <c r="D371" s="109" t="str">
        <f>IF($A371="","",VLOOKUP($A371,Tabla7[[#All],[NIF]:[Columna1]],5,FALSE))</f>
        <v/>
      </c>
      <c r="E371" s="109" t="str">
        <f>IF($A371="","",VLOOKUP($A371,Tabla7[[#All],[NIF]:[Columna1]],8,FALSE))</f>
        <v/>
      </c>
      <c r="F371" s="109" t="str">
        <f>IF($A371="","",VLOOKUP($A371,Tabla7[[#All],[NIF]:[Columna1]],6,FALSE))</f>
        <v/>
      </c>
      <c r="G371" s="108" t="str">
        <f>IF($A371="","",VLOOKUP($A371,Tabla7[[#All],[NIF]:[Columna1]],7,FALSE))</f>
        <v/>
      </c>
      <c r="H371" s="109" t="str">
        <f>IF(Tabla75[[#This Row],[CAUSA VARIACIÓN]]="","","SI")</f>
        <v/>
      </c>
      <c r="I371" s="110"/>
      <c r="J371" s="120"/>
      <c r="K371" s="120"/>
      <c r="L371" s="115"/>
      <c r="M371" s="115"/>
      <c r="N371" s="115"/>
      <c r="O371" s="115"/>
      <c r="P371" s="157" t="str">
        <f t="shared" si="12"/>
        <v/>
      </c>
      <c r="Q37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1" s="124"/>
      <c r="S371" s="125"/>
      <c r="T371" s="109" t="str">
        <f t="shared" si="13"/>
        <v/>
      </c>
      <c r="U371" s="176" t="str">
        <f>IF(Tabla75[[#This Row],[NIF]]="","",(Q371*(IF(S371&gt;1,0,S371*0.1))*('NO TOCAR'!$AB$4)*(T371/10)))</f>
        <v/>
      </c>
      <c r="V371" s="114"/>
      <c r="W371" s="114"/>
      <c r="X371" s="126"/>
      <c r="Y371" s="114"/>
      <c r="Z371" s="114"/>
      <c r="AA371" s="176" t="str">
        <f>IF(A371="","",SUM(IF(Y371&gt;1,1,Y371),IF(W371&gt;12,12,W371)*0.6)*(IF(S371&gt;1,0,S371))*'NO TOCAR'!$AB$4*(T371/100))</f>
        <v/>
      </c>
      <c r="AB371" s="178" t="str">
        <f>IF(Tabla75[[#This Row],[NIF]]="","",U:U+AA:AA)</f>
        <v/>
      </c>
      <c r="AC371" s="117"/>
      <c r="AD371" s="109" t="str">
        <f>IF(Tabla75[[#This Row],[NIF]]="","",ENTRADA!$P$19)</f>
        <v/>
      </c>
      <c r="AE371" s="109" t="str">
        <f>IF(Tabla75[[#This Row],[NIF]]="","",ENTRADA!$F$11)</f>
        <v/>
      </c>
      <c r="AF371" s="109" t="str">
        <f>IF(Tabla75[[#This Row],[NIF]]="","",ENTRADA!$F$9)</f>
        <v/>
      </c>
      <c r="AG371" s="108" t="str">
        <f>IF(Tabla75[[#This Row],[NIF]]="","",ENTRADA!$P$9)</f>
        <v/>
      </c>
    </row>
    <row r="372" spans="1:33" s="107" customFormat="1" ht="24.95" customHeight="1">
      <c r="A372" s="110"/>
      <c r="B372" s="108" t="str">
        <f>IF($A372="","",VLOOKUP($A372,Tabla7[[#All],[NIF]:[Columna1]],2,FALSE))</f>
        <v/>
      </c>
      <c r="C372" s="108" t="str">
        <f>IF($A372="","",VLOOKUP($A372,Tabla7[[#All],[NIF]:[Columna1]],3,FALSE))</f>
        <v/>
      </c>
      <c r="D372" s="109" t="str">
        <f>IF($A372="","",VLOOKUP($A372,Tabla7[[#All],[NIF]:[Columna1]],5,FALSE))</f>
        <v/>
      </c>
      <c r="E372" s="109" t="str">
        <f>IF($A372="","",VLOOKUP($A372,Tabla7[[#All],[NIF]:[Columna1]],8,FALSE))</f>
        <v/>
      </c>
      <c r="F372" s="109" t="str">
        <f>IF($A372="","",VLOOKUP($A372,Tabla7[[#All],[NIF]:[Columna1]],6,FALSE))</f>
        <v/>
      </c>
      <c r="G372" s="108" t="str">
        <f>IF($A372="","",VLOOKUP($A372,Tabla7[[#All],[NIF]:[Columna1]],7,FALSE))</f>
        <v/>
      </c>
      <c r="H372" s="109" t="str">
        <f>IF(Tabla75[[#This Row],[CAUSA VARIACIÓN]]="","","SI")</f>
        <v/>
      </c>
      <c r="I372" s="110"/>
      <c r="J372" s="120"/>
      <c r="K372" s="120"/>
      <c r="L372" s="115"/>
      <c r="M372" s="115"/>
      <c r="N372" s="115"/>
      <c r="O372" s="115"/>
      <c r="P372" s="157" t="str">
        <f t="shared" si="12"/>
        <v/>
      </c>
      <c r="Q37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2" s="124"/>
      <c r="S372" s="125"/>
      <c r="T372" s="109" t="str">
        <f t="shared" si="13"/>
        <v/>
      </c>
      <c r="U372" s="176" t="str">
        <f>IF(Tabla75[[#This Row],[NIF]]="","",(Q372*(IF(S372&gt;1,0,S372*0.1))*('NO TOCAR'!$AB$4)*(T372/10)))</f>
        <v/>
      </c>
      <c r="V372" s="114"/>
      <c r="W372" s="114"/>
      <c r="X372" s="126"/>
      <c r="Y372" s="114"/>
      <c r="Z372" s="114"/>
      <c r="AA372" s="176" t="str">
        <f>IF(A372="","",SUM(IF(Y372&gt;1,1,Y372),IF(W372&gt;12,12,W372)*0.6)*(IF(S372&gt;1,0,S372))*'NO TOCAR'!$AB$4*(T372/100))</f>
        <v/>
      </c>
      <c r="AB372" s="178" t="str">
        <f>IF(Tabla75[[#This Row],[NIF]]="","",U:U+AA:AA)</f>
        <v/>
      </c>
      <c r="AC372" s="117"/>
      <c r="AD372" s="109" t="str">
        <f>IF(Tabla75[[#This Row],[NIF]]="","",ENTRADA!$P$19)</f>
        <v/>
      </c>
      <c r="AE372" s="109" t="str">
        <f>IF(Tabla75[[#This Row],[NIF]]="","",ENTRADA!$F$11)</f>
        <v/>
      </c>
      <c r="AF372" s="109" t="str">
        <f>IF(Tabla75[[#This Row],[NIF]]="","",ENTRADA!$F$9)</f>
        <v/>
      </c>
      <c r="AG372" s="108" t="str">
        <f>IF(Tabla75[[#This Row],[NIF]]="","",ENTRADA!$P$9)</f>
        <v/>
      </c>
    </row>
    <row r="373" spans="1:33" s="107" customFormat="1" ht="24.95" customHeight="1">
      <c r="A373" s="110"/>
      <c r="B373" s="108" t="str">
        <f>IF($A373="","",VLOOKUP($A373,Tabla7[[#All],[NIF]:[Columna1]],2,FALSE))</f>
        <v/>
      </c>
      <c r="C373" s="108" t="str">
        <f>IF($A373="","",VLOOKUP($A373,Tabla7[[#All],[NIF]:[Columna1]],3,FALSE))</f>
        <v/>
      </c>
      <c r="D373" s="109" t="str">
        <f>IF($A373="","",VLOOKUP($A373,Tabla7[[#All],[NIF]:[Columna1]],5,FALSE))</f>
        <v/>
      </c>
      <c r="E373" s="109" t="str">
        <f>IF($A373="","",VLOOKUP($A373,Tabla7[[#All],[NIF]:[Columna1]],8,FALSE))</f>
        <v/>
      </c>
      <c r="F373" s="109" t="str">
        <f>IF($A373="","",VLOOKUP($A373,Tabla7[[#All],[NIF]:[Columna1]],6,FALSE))</f>
        <v/>
      </c>
      <c r="G373" s="108" t="str">
        <f>IF($A373="","",VLOOKUP($A373,Tabla7[[#All],[NIF]:[Columna1]],7,FALSE))</f>
        <v/>
      </c>
      <c r="H373" s="109" t="str">
        <f>IF(Tabla75[[#This Row],[CAUSA VARIACIÓN]]="","","SI")</f>
        <v/>
      </c>
      <c r="I373" s="110"/>
      <c r="J373" s="120"/>
      <c r="K373" s="120"/>
      <c r="L373" s="115"/>
      <c r="M373" s="115"/>
      <c r="N373" s="115"/>
      <c r="O373" s="115"/>
      <c r="P373" s="157" t="str">
        <f t="shared" si="12"/>
        <v/>
      </c>
      <c r="Q37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3" s="124"/>
      <c r="S373" s="125"/>
      <c r="T373" s="109" t="str">
        <f t="shared" si="13"/>
        <v/>
      </c>
      <c r="U373" s="176" t="str">
        <f>IF(Tabla75[[#This Row],[NIF]]="","",(Q373*(IF(S373&gt;1,0,S373*0.1))*('NO TOCAR'!$AB$4)*(T373/10)))</f>
        <v/>
      </c>
      <c r="V373" s="114"/>
      <c r="W373" s="114"/>
      <c r="X373" s="126"/>
      <c r="Y373" s="114"/>
      <c r="Z373" s="114"/>
      <c r="AA373" s="176" t="str">
        <f>IF(A373="","",SUM(IF(Y373&gt;1,1,Y373),IF(W373&gt;12,12,W373)*0.6)*(IF(S373&gt;1,0,S373))*'NO TOCAR'!$AB$4*(T373/100))</f>
        <v/>
      </c>
      <c r="AB373" s="178" t="str">
        <f>IF(Tabla75[[#This Row],[NIF]]="","",U:U+AA:AA)</f>
        <v/>
      </c>
      <c r="AC373" s="117"/>
      <c r="AD373" s="109" t="str">
        <f>IF(Tabla75[[#This Row],[NIF]]="","",ENTRADA!$P$19)</f>
        <v/>
      </c>
      <c r="AE373" s="109" t="str">
        <f>IF(Tabla75[[#This Row],[NIF]]="","",ENTRADA!$F$11)</f>
        <v/>
      </c>
      <c r="AF373" s="109" t="str">
        <f>IF(Tabla75[[#This Row],[NIF]]="","",ENTRADA!$F$9)</f>
        <v/>
      </c>
      <c r="AG373" s="108" t="str">
        <f>IF(Tabla75[[#This Row],[NIF]]="","",ENTRADA!$P$9)</f>
        <v/>
      </c>
    </row>
    <row r="374" spans="1:33" s="107" customFormat="1" ht="24.95" customHeight="1">
      <c r="A374" s="110"/>
      <c r="B374" s="108" t="str">
        <f>IF($A374="","",VLOOKUP($A374,Tabla7[[#All],[NIF]:[Columna1]],2,FALSE))</f>
        <v/>
      </c>
      <c r="C374" s="108" t="str">
        <f>IF($A374="","",VLOOKUP($A374,Tabla7[[#All],[NIF]:[Columna1]],3,FALSE))</f>
        <v/>
      </c>
      <c r="D374" s="109" t="str">
        <f>IF($A374="","",VLOOKUP($A374,Tabla7[[#All],[NIF]:[Columna1]],5,FALSE))</f>
        <v/>
      </c>
      <c r="E374" s="109" t="str">
        <f>IF($A374="","",VLOOKUP($A374,Tabla7[[#All],[NIF]:[Columna1]],8,FALSE))</f>
        <v/>
      </c>
      <c r="F374" s="109" t="str">
        <f>IF($A374="","",VLOOKUP($A374,Tabla7[[#All],[NIF]:[Columna1]],6,FALSE))</f>
        <v/>
      </c>
      <c r="G374" s="108" t="str">
        <f>IF($A374="","",VLOOKUP($A374,Tabla7[[#All],[NIF]:[Columna1]],7,FALSE))</f>
        <v/>
      </c>
      <c r="H374" s="109" t="str">
        <f>IF(Tabla75[[#This Row],[CAUSA VARIACIÓN]]="","","SI")</f>
        <v/>
      </c>
      <c r="I374" s="110"/>
      <c r="J374" s="120"/>
      <c r="K374" s="120"/>
      <c r="L374" s="115"/>
      <c r="M374" s="160"/>
      <c r="N374" s="115"/>
      <c r="O374" s="115"/>
      <c r="P374" s="157" t="str">
        <f t="shared" si="12"/>
        <v/>
      </c>
      <c r="Q37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4" s="124"/>
      <c r="S374" s="125"/>
      <c r="T374" s="109" t="str">
        <f t="shared" si="13"/>
        <v/>
      </c>
      <c r="U374" s="176" t="str">
        <f>IF(Tabla75[[#This Row],[NIF]]="","",(Q374*(IF(S374&gt;1,0,S374*0.1))*('NO TOCAR'!$AB$4)*(T374/10)))</f>
        <v/>
      </c>
      <c r="V374" s="114"/>
      <c r="W374" s="114"/>
      <c r="X374" s="126"/>
      <c r="Y374" s="114"/>
      <c r="Z374" s="114"/>
      <c r="AA374" s="176" t="str">
        <f>IF(A374="","",SUM(IF(Y374&gt;1,1,Y374),IF(W374&gt;12,12,W374)*0.6)*(IF(S374&gt;1,0,S374))*'NO TOCAR'!$AB$4*(T374/100))</f>
        <v/>
      </c>
      <c r="AB374" s="178" t="str">
        <f>IF(Tabla75[[#This Row],[NIF]]="","",U:U+AA:AA)</f>
        <v/>
      </c>
      <c r="AC374" s="117"/>
      <c r="AD374" s="109" t="str">
        <f>IF(Tabla75[[#This Row],[NIF]]="","",ENTRADA!$P$19)</f>
        <v/>
      </c>
      <c r="AE374" s="109" t="str">
        <f>IF(Tabla75[[#This Row],[NIF]]="","",ENTRADA!$F$11)</f>
        <v/>
      </c>
      <c r="AF374" s="109" t="str">
        <f>IF(Tabla75[[#This Row],[NIF]]="","",ENTRADA!$F$9)</f>
        <v/>
      </c>
      <c r="AG374" s="108" t="str">
        <f>IF(Tabla75[[#This Row],[NIF]]="","",ENTRADA!$P$9)</f>
        <v/>
      </c>
    </row>
    <row r="375" spans="1:33" s="107" customFormat="1" ht="24.95" customHeight="1">
      <c r="A375" s="110"/>
      <c r="B375" s="108" t="str">
        <f>IF($A375="","",VLOOKUP($A375,Tabla7[[#All],[NIF]:[Columna1]],2,FALSE))</f>
        <v/>
      </c>
      <c r="C375" s="108" t="str">
        <f>IF($A375="","",VLOOKUP($A375,Tabla7[[#All],[NIF]:[Columna1]],3,FALSE))</f>
        <v/>
      </c>
      <c r="D375" s="109" t="str">
        <f>IF($A375="","",VLOOKUP($A375,Tabla7[[#All],[NIF]:[Columna1]],5,FALSE))</f>
        <v/>
      </c>
      <c r="E375" s="109" t="str">
        <f>IF($A375="","",VLOOKUP($A375,Tabla7[[#All],[NIF]:[Columna1]],8,FALSE))</f>
        <v/>
      </c>
      <c r="F375" s="109" t="str">
        <f>IF($A375="","",VLOOKUP($A375,Tabla7[[#All],[NIF]:[Columna1]],6,FALSE))</f>
        <v/>
      </c>
      <c r="G375" s="108" t="str">
        <f>IF($A375="","",VLOOKUP($A375,Tabla7[[#All],[NIF]:[Columna1]],7,FALSE))</f>
        <v/>
      </c>
      <c r="H375" s="109" t="str">
        <f>IF(Tabla75[[#This Row],[CAUSA VARIACIÓN]]="","","SI")</f>
        <v/>
      </c>
      <c r="I375" s="110"/>
      <c r="J375" s="120"/>
      <c r="K375" s="120"/>
      <c r="L375" s="115"/>
      <c r="M375" s="115"/>
      <c r="N375" s="115"/>
      <c r="O375" s="115"/>
      <c r="P375" s="157" t="str">
        <f t="shared" si="12"/>
        <v/>
      </c>
      <c r="Q37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5" s="124"/>
      <c r="S375" s="125"/>
      <c r="T375" s="109" t="str">
        <f t="shared" si="13"/>
        <v/>
      </c>
      <c r="U375" s="176" t="str">
        <f>IF(Tabla75[[#This Row],[NIF]]="","",(Q375*(IF(S375&gt;1,0,S375*0.1))*('NO TOCAR'!$AB$4)*(T375/10)))</f>
        <v/>
      </c>
      <c r="V375" s="114"/>
      <c r="W375" s="114"/>
      <c r="X375" s="126"/>
      <c r="Y375" s="114"/>
      <c r="Z375" s="114"/>
      <c r="AA375" s="176" t="str">
        <f>IF(A375="","",SUM(IF(Y375&gt;1,1,Y375),IF(W375&gt;12,12,W375)*0.6)*(IF(S375&gt;1,0,S375))*'NO TOCAR'!$AB$4*(T375/100))</f>
        <v/>
      </c>
      <c r="AB375" s="178" t="str">
        <f>IF(Tabla75[[#This Row],[NIF]]="","",U:U+AA:AA)</f>
        <v/>
      </c>
      <c r="AC375" s="117"/>
      <c r="AD375" s="109" t="str">
        <f>IF(Tabla75[[#This Row],[NIF]]="","",ENTRADA!$P$19)</f>
        <v/>
      </c>
      <c r="AE375" s="109" t="str">
        <f>IF(Tabla75[[#This Row],[NIF]]="","",ENTRADA!$F$11)</f>
        <v/>
      </c>
      <c r="AF375" s="109" t="str">
        <f>IF(Tabla75[[#This Row],[NIF]]="","",ENTRADA!$F$9)</f>
        <v/>
      </c>
      <c r="AG375" s="108" t="str">
        <f>IF(Tabla75[[#This Row],[NIF]]="","",ENTRADA!$P$9)</f>
        <v/>
      </c>
    </row>
    <row r="376" spans="1:33" s="107" customFormat="1" ht="24.95" customHeight="1">
      <c r="A376" s="110"/>
      <c r="B376" s="108" t="str">
        <f>IF($A376="","",VLOOKUP($A376,Tabla7[[#All],[NIF]:[Columna1]],2,FALSE))</f>
        <v/>
      </c>
      <c r="C376" s="108" t="str">
        <f>IF($A376="","",VLOOKUP($A376,Tabla7[[#All],[NIF]:[Columna1]],3,FALSE))</f>
        <v/>
      </c>
      <c r="D376" s="109" t="str">
        <f>IF($A376="","",VLOOKUP($A376,Tabla7[[#All],[NIF]:[Columna1]],5,FALSE))</f>
        <v/>
      </c>
      <c r="E376" s="109" t="str">
        <f>IF($A376="","",VLOOKUP($A376,Tabla7[[#All],[NIF]:[Columna1]],8,FALSE))</f>
        <v/>
      </c>
      <c r="F376" s="109" t="str">
        <f>IF($A376="","",VLOOKUP($A376,Tabla7[[#All],[NIF]:[Columna1]],6,FALSE))</f>
        <v/>
      </c>
      <c r="G376" s="108" t="str">
        <f>IF($A376="","",VLOOKUP($A376,Tabla7[[#All],[NIF]:[Columna1]],7,FALSE))</f>
        <v/>
      </c>
      <c r="H376" s="109" t="str">
        <f>IF(Tabla75[[#This Row],[CAUSA VARIACIÓN]]="","","SI")</f>
        <v/>
      </c>
      <c r="I376" s="110"/>
      <c r="J376" s="120"/>
      <c r="K376" s="120"/>
      <c r="L376" s="115"/>
      <c r="M376" s="115"/>
      <c r="N376" s="115"/>
      <c r="O376" s="115"/>
      <c r="P376" s="157" t="str">
        <f t="shared" si="12"/>
        <v/>
      </c>
      <c r="Q37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6" s="124"/>
      <c r="S376" s="125"/>
      <c r="T376" s="109" t="str">
        <f t="shared" si="13"/>
        <v/>
      </c>
      <c r="U376" s="176" t="str">
        <f>IF(Tabla75[[#This Row],[NIF]]="","",(Q376*(IF(S376&gt;1,0,S376*0.1))*('NO TOCAR'!$AB$4)*(T376/10)))</f>
        <v/>
      </c>
      <c r="V376" s="114"/>
      <c r="W376" s="114"/>
      <c r="X376" s="126"/>
      <c r="Y376" s="114"/>
      <c r="Z376" s="114"/>
      <c r="AA376" s="176" t="str">
        <f>IF(A376="","",SUM(IF(Y376&gt;1,1,Y376),IF(W376&gt;12,12,W376)*0.6)*(IF(S376&gt;1,0,S376))*'NO TOCAR'!$AB$4*(T376/100))</f>
        <v/>
      </c>
      <c r="AB376" s="178" t="str">
        <f>IF(Tabla75[[#This Row],[NIF]]="","",U:U+AA:AA)</f>
        <v/>
      </c>
      <c r="AC376" s="117"/>
      <c r="AD376" s="109" t="str">
        <f>IF(Tabla75[[#This Row],[NIF]]="","",ENTRADA!$P$19)</f>
        <v/>
      </c>
      <c r="AE376" s="109" t="str">
        <f>IF(Tabla75[[#This Row],[NIF]]="","",ENTRADA!$F$11)</f>
        <v/>
      </c>
      <c r="AF376" s="109" t="str">
        <f>IF(Tabla75[[#This Row],[NIF]]="","",ENTRADA!$F$9)</f>
        <v/>
      </c>
      <c r="AG376" s="108" t="str">
        <f>IF(Tabla75[[#This Row],[NIF]]="","",ENTRADA!$P$9)</f>
        <v/>
      </c>
    </row>
    <row r="377" spans="1:33" s="107" customFormat="1" ht="24.95" customHeight="1">
      <c r="A377" s="110"/>
      <c r="B377" s="108" t="str">
        <f>IF($A377="","",VLOOKUP($A377,Tabla7[[#All],[NIF]:[Columna1]],2,FALSE))</f>
        <v/>
      </c>
      <c r="C377" s="108" t="str">
        <f>IF($A377="","",VLOOKUP($A377,Tabla7[[#All],[NIF]:[Columna1]],3,FALSE))</f>
        <v/>
      </c>
      <c r="D377" s="109" t="str">
        <f>IF($A377="","",VLOOKUP($A377,Tabla7[[#All],[NIF]:[Columna1]],5,FALSE))</f>
        <v/>
      </c>
      <c r="E377" s="109" t="str">
        <f>IF($A377="","",VLOOKUP($A377,Tabla7[[#All],[NIF]:[Columna1]],8,FALSE))</f>
        <v/>
      </c>
      <c r="F377" s="109" t="str">
        <f>IF($A377="","",VLOOKUP($A377,Tabla7[[#All],[NIF]:[Columna1]],6,FALSE))</f>
        <v/>
      </c>
      <c r="G377" s="108" t="str">
        <f>IF($A377="","",VLOOKUP($A377,Tabla7[[#All],[NIF]:[Columna1]],7,FALSE))</f>
        <v/>
      </c>
      <c r="H377" s="109" t="str">
        <f>IF(Tabla75[[#This Row],[CAUSA VARIACIÓN]]="","","SI")</f>
        <v/>
      </c>
      <c r="I377" s="110"/>
      <c r="J377" s="120"/>
      <c r="K377" s="120"/>
      <c r="L377" s="115"/>
      <c r="M377" s="115"/>
      <c r="N377" s="115"/>
      <c r="O377" s="115"/>
      <c r="P377" s="157" t="str">
        <f t="shared" si="12"/>
        <v/>
      </c>
      <c r="Q37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7" s="124"/>
      <c r="S377" s="125"/>
      <c r="T377" s="109" t="str">
        <f t="shared" si="13"/>
        <v/>
      </c>
      <c r="U377" s="176" t="str">
        <f>IF(Tabla75[[#This Row],[NIF]]="","",(Q377*(IF(S377&gt;1,0,S377*0.1))*('NO TOCAR'!$AB$4)*(T377/10)))</f>
        <v/>
      </c>
      <c r="V377" s="114"/>
      <c r="W377" s="114"/>
      <c r="X377" s="126"/>
      <c r="Y377" s="114"/>
      <c r="Z377" s="114"/>
      <c r="AA377" s="176" t="str">
        <f>IF(A377="","",SUM(IF(Y377&gt;1,1,Y377),IF(W377&gt;12,12,W377)*0.6)*(IF(S377&gt;1,0,S377))*'NO TOCAR'!$AB$4*(T377/100))</f>
        <v/>
      </c>
      <c r="AB377" s="178" t="str">
        <f>IF(Tabla75[[#This Row],[NIF]]="","",U:U+AA:AA)</f>
        <v/>
      </c>
      <c r="AC377" s="117"/>
      <c r="AD377" s="109" t="str">
        <f>IF(Tabla75[[#This Row],[NIF]]="","",ENTRADA!$P$19)</f>
        <v/>
      </c>
      <c r="AE377" s="109" t="str">
        <f>IF(Tabla75[[#This Row],[NIF]]="","",ENTRADA!$F$11)</f>
        <v/>
      </c>
      <c r="AF377" s="109" t="str">
        <f>IF(Tabla75[[#This Row],[NIF]]="","",ENTRADA!$F$9)</f>
        <v/>
      </c>
      <c r="AG377" s="108" t="str">
        <f>IF(Tabla75[[#This Row],[NIF]]="","",ENTRADA!$P$9)</f>
        <v/>
      </c>
    </row>
    <row r="378" spans="1:33" s="107" customFormat="1" ht="24.95" customHeight="1">
      <c r="A378" s="110"/>
      <c r="B378" s="108" t="str">
        <f>IF($A378="","",VLOOKUP($A378,Tabla7[[#All],[NIF]:[Columna1]],2,FALSE))</f>
        <v/>
      </c>
      <c r="C378" s="108" t="str">
        <f>IF($A378="","",VLOOKUP($A378,Tabla7[[#All],[NIF]:[Columna1]],3,FALSE))</f>
        <v/>
      </c>
      <c r="D378" s="109" t="str">
        <f>IF($A378="","",VLOOKUP($A378,Tabla7[[#All],[NIF]:[Columna1]],5,FALSE))</f>
        <v/>
      </c>
      <c r="E378" s="109" t="str">
        <f>IF($A378="","",VLOOKUP($A378,Tabla7[[#All],[NIF]:[Columna1]],8,FALSE))</f>
        <v/>
      </c>
      <c r="F378" s="109" t="str">
        <f>IF($A378="","",VLOOKUP($A378,Tabla7[[#All],[NIF]:[Columna1]],6,FALSE))</f>
        <v/>
      </c>
      <c r="G378" s="108" t="str">
        <f>IF($A378="","",VLOOKUP($A378,Tabla7[[#All],[NIF]:[Columna1]],7,FALSE))</f>
        <v/>
      </c>
      <c r="H378" s="109" t="str">
        <f>IF(Tabla75[[#This Row],[CAUSA VARIACIÓN]]="","","SI")</f>
        <v/>
      </c>
      <c r="I378" s="110"/>
      <c r="J378" s="120"/>
      <c r="K378" s="120"/>
      <c r="L378" s="115"/>
      <c r="M378" s="160"/>
      <c r="N378" s="115"/>
      <c r="O378" s="115"/>
      <c r="P378" s="157" t="str">
        <f t="shared" si="12"/>
        <v/>
      </c>
      <c r="Q37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8" s="124"/>
      <c r="S378" s="125"/>
      <c r="T378" s="109" t="str">
        <f t="shared" si="13"/>
        <v/>
      </c>
      <c r="U378" s="176" t="str">
        <f>IF(Tabla75[[#This Row],[NIF]]="","",(Q378*(IF(S378&gt;1,0,S378*0.1))*('NO TOCAR'!$AB$4)*(T378/10)))</f>
        <v/>
      </c>
      <c r="V378" s="114"/>
      <c r="W378" s="114"/>
      <c r="X378" s="126"/>
      <c r="Y378" s="114"/>
      <c r="Z378" s="114"/>
      <c r="AA378" s="176" t="str">
        <f>IF(A378="","",SUM(IF(Y378&gt;1,1,Y378),IF(W378&gt;12,12,W378)*0.6)*(IF(S378&gt;1,0,S378))*'NO TOCAR'!$AB$4*(T378/100))</f>
        <v/>
      </c>
      <c r="AB378" s="178" t="str">
        <f>IF(Tabla75[[#This Row],[NIF]]="","",U:U+AA:AA)</f>
        <v/>
      </c>
      <c r="AC378" s="117"/>
      <c r="AD378" s="109" t="str">
        <f>IF(Tabla75[[#This Row],[NIF]]="","",ENTRADA!$P$19)</f>
        <v/>
      </c>
      <c r="AE378" s="109" t="str">
        <f>IF(Tabla75[[#This Row],[NIF]]="","",ENTRADA!$F$11)</f>
        <v/>
      </c>
      <c r="AF378" s="109" t="str">
        <f>IF(Tabla75[[#This Row],[NIF]]="","",ENTRADA!$F$9)</f>
        <v/>
      </c>
      <c r="AG378" s="108" t="str">
        <f>IF(Tabla75[[#This Row],[NIF]]="","",ENTRADA!$P$9)</f>
        <v/>
      </c>
    </row>
    <row r="379" spans="1:33" s="107" customFormat="1" ht="24.95" customHeight="1">
      <c r="A379" s="110"/>
      <c r="B379" s="108" t="str">
        <f>IF($A379="","",VLOOKUP($A379,Tabla7[[#All],[NIF]:[Columna1]],2,FALSE))</f>
        <v/>
      </c>
      <c r="C379" s="108" t="str">
        <f>IF($A379="","",VLOOKUP($A379,Tabla7[[#All],[NIF]:[Columna1]],3,FALSE))</f>
        <v/>
      </c>
      <c r="D379" s="109" t="str">
        <f>IF($A379="","",VLOOKUP($A379,Tabla7[[#All],[NIF]:[Columna1]],5,FALSE))</f>
        <v/>
      </c>
      <c r="E379" s="109" t="str">
        <f>IF($A379="","",VLOOKUP($A379,Tabla7[[#All],[NIF]:[Columna1]],8,FALSE))</f>
        <v/>
      </c>
      <c r="F379" s="109" t="str">
        <f>IF($A379="","",VLOOKUP($A379,Tabla7[[#All],[NIF]:[Columna1]],6,FALSE))</f>
        <v/>
      </c>
      <c r="G379" s="108" t="str">
        <f>IF($A379="","",VLOOKUP($A379,Tabla7[[#All],[NIF]:[Columna1]],7,FALSE))</f>
        <v/>
      </c>
      <c r="H379" s="109" t="str">
        <f>IF(Tabla75[[#This Row],[CAUSA VARIACIÓN]]="","","SI")</f>
        <v/>
      </c>
      <c r="I379" s="110"/>
      <c r="J379" s="120"/>
      <c r="K379" s="120"/>
      <c r="L379" s="115"/>
      <c r="M379" s="115"/>
      <c r="N379" s="115"/>
      <c r="O379" s="115"/>
      <c r="P379" s="157" t="str">
        <f t="shared" si="12"/>
        <v/>
      </c>
      <c r="Q37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79" s="124"/>
      <c r="S379" s="125"/>
      <c r="T379" s="109" t="str">
        <f t="shared" si="13"/>
        <v/>
      </c>
      <c r="U379" s="176" t="str">
        <f>IF(Tabla75[[#This Row],[NIF]]="","",(Q379*(IF(S379&gt;1,0,S379*0.1))*('NO TOCAR'!$AB$4)*(T379/10)))</f>
        <v/>
      </c>
      <c r="V379" s="114"/>
      <c r="W379" s="114"/>
      <c r="X379" s="126"/>
      <c r="Y379" s="114"/>
      <c r="Z379" s="114"/>
      <c r="AA379" s="176" t="str">
        <f>IF(A379="","",SUM(IF(Y379&gt;1,1,Y379),IF(W379&gt;12,12,W379)*0.6)*(IF(S379&gt;1,0,S379))*'NO TOCAR'!$AB$4*(T379/100))</f>
        <v/>
      </c>
      <c r="AB379" s="178" t="str">
        <f>IF(Tabla75[[#This Row],[NIF]]="","",U:U+AA:AA)</f>
        <v/>
      </c>
      <c r="AC379" s="117"/>
      <c r="AD379" s="109" t="str">
        <f>IF(Tabla75[[#This Row],[NIF]]="","",ENTRADA!$P$19)</f>
        <v/>
      </c>
      <c r="AE379" s="109" t="str">
        <f>IF(Tabla75[[#This Row],[NIF]]="","",ENTRADA!$F$11)</f>
        <v/>
      </c>
      <c r="AF379" s="109" t="str">
        <f>IF(Tabla75[[#This Row],[NIF]]="","",ENTRADA!$F$9)</f>
        <v/>
      </c>
      <c r="AG379" s="108" t="str">
        <f>IF(Tabla75[[#This Row],[NIF]]="","",ENTRADA!$P$9)</f>
        <v/>
      </c>
    </row>
    <row r="380" spans="1:33" s="107" customFormat="1" ht="24.95" customHeight="1">
      <c r="A380" s="110"/>
      <c r="B380" s="108" t="str">
        <f>IF($A380="","",VLOOKUP($A380,Tabla7[[#All],[NIF]:[Columna1]],2,FALSE))</f>
        <v/>
      </c>
      <c r="C380" s="108" t="str">
        <f>IF($A380="","",VLOOKUP($A380,Tabla7[[#All],[NIF]:[Columna1]],3,FALSE))</f>
        <v/>
      </c>
      <c r="D380" s="109" t="str">
        <f>IF($A380="","",VLOOKUP($A380,Tabla7[[#All],[NIF]:[Columna1]],5,FALSE))</f>
        <v/>
      </c>
      <c r="E380" s="109" t="str">
        <f>IF($A380="","",VLOOKUP($A380,Tabla7[[#All],[NIF]:[Columna1]],8,FALSE))</f>
        <v/>
      </c>
      <c r="F380" s="109" t="str">
        <f>IF($A380="","",VLOOKUP($A380,Tabla7[[#All],[NIF]:[Columna1]],6,FALSE))</f>
        <v/>
      </c>
      <c r="G380" s="108" t="str">
        <f>IF($A380="","",VLOOKUP($A380,Tabla7[[#All],[NIF]:[Columna1]],7,FALSE))</f>
        <v/>
      </c>
      <c r="H380" s="109" t="str">
        <f>IF(Tabla75[[#This Row],[CAUSA VARIACIÓN]]="","","SI")</f>
        <v/>
      </c>
      <c r="I380" s="110"/>
      <c r="J380" s="120"/>
      <c r="K380" s="120"/>
      <c r="L380" s="115"/>
      <c r="M380" s="115"/>
      <c r="N380" s="115"/>
      <c r="O380" s="115"/>
      <c r="P380" s="157" t="str">
        <f t="shared" si="12"/>
        <v/>
      </c>
      <c r="Q38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0" s="124"/>
      <c r="S380" s="125"/>
      <c r="T380" s="109" t="str">
        <f t="shared" si="13"/>
        <v/>
      </c>
      <c r="U380" s="176" t="str">
        <f>IF(Tabla75[[#This Row],[NIF]]="","",(Q380*(IF(S380&gt;1,0,S380*0.1))*('NO TOCAR'!$AB$4)*(T380/10)))</f>
        <v/>
      </c>
      <c r="V380" s="114"/>
      <c r="W380" s="114"/>
      <c r="X380" s="126"/>
      <c r="Y380" s="114"/>
      <c r="Z380" s="114"/>
      <c r="AA380" s="176" t="str">
        <f>IF(A380="","",SUM(IF(Y380&gt;1,1,Y380),IF(W380&gt;12,12,W380)*0.6)*(IF(S380&gt;1,0,S380))*'NO TOCAR'!$AB$4*(T380/100))</f>
        <v/>
      </c>
      <c r="AB380" s="178" t="str">
        <f>IF(Tabla75[[#This Row],[NIF]]="","",U:U+AA:AA)</f>
        <v/>
      </c>
      <c r="AC380" s="117"/>
      <c r="AD380" s="109" t="str">
        <f>IF(Tabla75[[#This Row],[NIF]]="","",ENTRADA!$P$19)</f>
        <v/>
      </c>
      <c r="AE380" s="109" t="str">
        <f>IF(Tabla75[[#This Row],[NIF]]="","",ENTRADA!$F$11)</f>
        <v/>
      </c>
      <c r="AF380" s="109" t="str">
        <f>IF(Tabla75[[#This Row],[NIF]]="","",ENTRADA!$F$9)</f>
        <v/>
      </c>
      <c r="AG380" s="108" t="str">
        <f>IF(Tabla75[[#This Row],[NIF]]="","",ENTRADA!$P$9)</f>
        <v/>
      </c>
    </row>
    <row r="381" spans="1:33" s="107" customFormat="1" ht="24.95" customHeight="1">
      <c r="A381" s="110"/>
      <c r="B381" s="108" t="str">
        <f>IF($A381="","",VLOOKUP($A381,Tabla7[[#All],[NIF]:[Columna1]],2,FALSE))</f>
        <v/>
      </c>
      <c r="C381" s="108" t="str">
        <f>IF($A381="","",VLOOKUP($A381,Tabla7[[#All],[NIF]:[Columna1]],3,FALSE))</f>
        <v/>
      </c>
      <c r="D381" s="109" t="str">
        <f>IF($A381="","",VLOOKUP($A381,Tabla7[[#All],[NIF]:[Columna1]],5,FALSE))</f>
        <v/>
      </c>
      <c r="E381" s="109" t="str">
        <f>IF($A381="","",VLOOKUP($A381,Tabla7[[#All],[NIF]:[Columna1]],8,FALSE))</f>
        <v/>
      </c>
      <c r="F381" s="109" t="str">
        <f>IF($A381="","",VLOOKUP($A381,Tabla7[[#All],[NIF]:[Columna1]],6,FALSE))</f>
        <v/>
      </c>
      <c r="G381" s="108" t="str">
        <f>IF($A381="","",VLOOKUP($A381,Tabla7[[#All],[NIF]:[Columna1]],7,FALSE))</f>
        <v/>
      </c>
      <c r="H381" s="109" t="str">
        <f>IF(Tabla75[[#This Row],[CAUSA VARIACIÓN]]="","","SI")</f>
        <v/>
      </c>
      <c r="I381" s="110"/>
      <c r="J381" s="120"/>
      <c r="K381" s="120"/>
      <c r="L381" s="115"/>
      <c r="M381" s="115"/>
      <c r="N381" s="115"/>
      <c r="O381" s="115"/>
      <c r="P381" s="157" t="str">
        <f t="shared" si="12"/>
        <v/>
      </c>
      <c r="Q38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1" s="124"/>
      <c r="S381" s="125"/>
      <c r="T381" s="109" t="str">
        <f t="shared" si="13"/>
        <v/>
      </c>
      <c r="U381" s="176" t="str">
        <f>IF(Tabla75[[#This Row],[NIF]]="","",(Q381*(IF(S381&gt;1,0,S381*0.1))*('NO TOCAR'!$AB$4)*(T381/10)))</f>
        <v/>
      </c>
      <c r="V381" s="114"/>
      <c r="W381" s="114"/>
      <c r="X381" s="126"/>
      <c r="Y381" s="114"/>
      <c r="Z381" s="114"/>
      <c r="AA381" s="176" t="str">
        <f>IF(A381="","",SUM(IF(Y381&gt;1,1,Y381),IF(W381&gt;12,12,W381)*0.6)*(IF(S381&gt;1,0,S381))*'NO TOCAR'!$AB$4*(T381/100))</f>
        <v/>
      </c>
      <c r="AB381" s="178" t="str">
        <f>IF(Tabla75[[#This Row],[NIF]]="","",U:U+AA:AA)</f>
        <v/>
      </c>
      <c r="AC381" s="117"/>
      <c r="AD381" s="109" t="str">
        <f>IF(Tabla75[[#This Row],[NIF]]="","",ENTRADA!$P$19)</f>
        <v/>
      </c>
      <c r="AE381" s="109" t="str">
        <f>IF(Tabla75[[#This Row],[NIF]]="","",ENTRADA!$F$11)</f>
        <v/>
      </c>
      <c r="AF381" s="109" t="str">
        <f>IF(Tabla75[[#This Row],[NIF]]="","",ENTRADA!$F$9)</f>
        <v/>
      </c>
      <c r="AG381" s="108" t="str">
        <f>IF(Tabla75[[#This Row],[NIF]]="","",ENTRADA!$P$9)</f>
        <v/>
      </c>
    </row>
    <row r="382" spans="1:33" s="107" customFormat="1" ht="24.95" customHeight="1">
      <c r="A382" s="110"/>
      <c r="B382" s="108" t="str">
        <f>IF($A382="","",VLOOKUP($A382,Tabla7[[#All],[NIF]:[Columna1]],2,FALSE))</f>
        <v/>
      </c>
      <c r="C382" s="108" t="str">
        <f>IF($A382="","",VLOOKUP($A382,Tabla7[[#All],[NIF]:[Columna1]],3,FALSE))</f>
        <v/>
      </c>
      <c r="D382" s="109" t="str">
        <f>IF($A382="","",VLOOKUP($A382,Tabla7[[#All],[NIF]:[Columna1]],5,FALSE))</f>
        <v/>
      </c>
      <c r="E382" s="109" t="str">
        <f>IF($A382="","",VLOOKUP($A382,Tabla7[[#All],[NIF]:[Columna1]],8,FALSE))</f>
        <v/>
      </c>
      <c r="F382" s="109" t="str">
        <f>IF($A382="","",VLOOKUP($A382,Tabla7[[#All],[NIF]:[Columna1]],6,FALSE))</f>
        <v/>
      </c>
      <c r="G382" s="108" t="str">
        <f>IF($A382="","",VLOOKUP($A382,Tabla7[[#All],[NIF]:[Columna1]],7,FALSE))</f>
        <v/>
      </c>
      <c r="H382" s="109" t="str">
        <f>IF(Tabla75[[#This Row],[CAUSA VARIACIÓN]]="","","SI")</f>
        <v/>
      </c>
      <c r="I382" s="110"/>
      <c r="J382" s="120"/>
      <c r="K382" s="120"/>
      <c r="L382" s="115"/>
      <c r="M382" s="160"/>
      <c r="N382" s="115"/>
      <c r="O382" s="115"/>
      <c r="P382" s="157" t="str">
        <f t="shared" si="12"/>
        <v/>
      </c>
      <c r="Q38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2" s="124"/>
      <c r="S382" s="125"/>
      <c r="T382" s="109" t="str">
        <f t="shared" si="13"/>
        <v/>
      </c>
      <c r="U382" s="176" t="str">
        <f>IF(Tabla75[[#This Row],[NIF]]="","",(Q382*(IF(S382&gt;1,0,S382*0.1))*('NO TOCAR'!$AB$4)*(T382/10)))</f>
        <v/>
      </c>
      <c r="V382" s="114"/>
      <c r="W382" s="114"/>
      <c r="X382" s="126"/>
      <c r="Y382" s="114"/>
      <c r="Z382" s="114"/>
      <c r="AA382" s="176" t="str">
        <f>IF(A382="","",SUM(IF(Y382&gt;1,1,Y382),IF(W382&gt;12,12,W382)*0.6)*(IF(S382&gt;1,0,S382))*'NO TOCAR'!$AB$4*(T382/100))</f>
        <v/>
      </c>
      <c r="AB382" s="178" t="str">
        <f>IF(Tabla75[[#This Row],[NIF]]="","",U:U+AA:AA)</f>
        <v/>
      </c>
      <c r="AC382" s="117"/>
      <c r="AD382" s="109" t="str">
        <f>IF(Tabla75[[#This Row],[NIF]]="","",ENTRADA!$P$19)</f>
        <v/>
      </c>
      <c r="AE382" s="109" t="str">
        <f>IF(Tabla75[[#This Row],[NIF]]="","",ENTRADA!$F$11)</f>
        <v/>
      </c>
      <c r="AF382" s="109" t="str">
        <f>IF(Tabla75[[#This Row],[NIF]]="","",ENTRADA!$F$9)</f>
        <v/>
      </c>
      <c r="AG382" s="108" t="str">
        <f>IF(Tabla75[[#This Row],[NIF]]="","",ENTRADA!$P$9)</f>
        <v/>
      </c>
    </row>
    <row r="383" spans="1:33" s="107" customFormat="1" ht="24.95" customHeight="1">
      <c r="A383" s="110"/>
      <c r="B383" s="108" t="str">
        <f>IF($A383="","",VLOOKUP($A383,Tabla7[[#All],[NIF]:[Columna1]],2,FALSE))</f>
        <v/>
      </c>
      <c r="C383" s="108" t="str">
        <f>IF($A383="","",VLOOKUP($A383,Tabla7[[#All],[NIF]:[Columna1]],3,FALSE))</f>
        <v/>
      </c>
      <c r="D383" s="109" t="str">
        <f>IF($A383="","",VLOOKUP($A383,Tabla7[[#All],[NIF]:[Columna1]],5,FALSE))</f>
        <v/>
      </c>
      <c r="E383" s="109" t="str">
        <f>IF($A383="","",VLOOKUP($A383,Tabla7[[#All],[NIF]:[Columna1]],8,FALSE))</f>
        <v/>
      </c>
      <c r="F383" s="109" t="str">
        <f>IF($A383="","",VLOOKUP($A383,Tabla7[[#All],[NIF]:[Columna1]],6,FALSE))</f>
        <v/>
      </c>
      <c r="G383" s="108" t="str">
        <f>IF($A383="","",VLOOKUP($A383,Tabla7[[#All],[NIF]:[Columna1]],7,FALSE))</f>
        <v/>
      </c>
      <c r="H383" s="109" t="str">
        <f>IF(Tabla75[[#This Row],[CAUSA VARIACIÓN]]="","","SI")</f>
        <v/>
      </c>
      <c r="I383" s="110"/>
      <c r="J383" s="120"/>
      <c r="K383" s="120"/>
      <c r="L383" s="115"/>
      <c r="M383" s="115"/>
      <c r="N383" s="115"/>
      <c r="O383" s="115"/>
      <c r="P383" s="157" t="str">
        <f t="shared" si="12"/>
        <v/>
      </c>
      <c r="Q38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3" s="124"/>
      <c r="S383" s="125"/>
      <c r="T383" s="109" t="str">
        <f t="shared" si="13"/>
        <v/>
      </c>
      <c r="U383" s="176" t="str">
        <f>IF(Tabla75[[#This Row],[NIF]]="","",(Q383*(IF(S383&gt;1,0,S383*0.1))*('NO TOCAR'!$AB$4)*(T383/10)))</f>
        <v/>
      </c>
      <c r="V383" s="114"/>
      <c r="W383" s="114"/>
      <c r="X383" s="126"/>
      <c r="Y383" s="114"/>
      <c r="Z383" s="114"/>
      <c r="AA383" s="176" t="str">
        <f>IF(A383="","",SUM(IF(Y383&gt;1,1,Y383),IF(W383&gt;12,12,W383)*0.6)*(IF(S383&gt;1,0,S383))*'NO TOCAR'!$AB$4*(T383/100))</f>
        <v/>
      </c>
      <c r="AB383" s="178" t="str">
        <f>IF(Tabla75[[#This Row],[NIF]]="","",U:U+AA:AA)</f>
        <v/>
      </c>
      <c r="AC383" s="117"/>
      <c r="AD383" s="109" t="str">
        <f>IF(Tabla75[[#This Row],[NIF]]="","",ENTRADA!$P$19)</f>
        <v/>
      </c>
      <c r="AE383" s="109" t="str">
        <f>IF(Tabla75[[#This Row],[NIF]]="","",ENTRADA!$F$11)</f>
        <v/>
      </c>
      <c r="AF383" s="109" t="str">
        <f>IF(Tabla75[[#This Row],[NIF]]="","",ENTRADA!$F$9)</f>
        <v/>
      </c>
      <c r="AG383" s="108" t="str">
        <f>IF(Tabla75[[#This Row],[NIF]]="","",ENTRADA!$P$9)</f>
        <v/>
      </c>
    </row>
    <row r="384" spans="1:33" s="107" customFormat="1" ht="24.95" customHeight="1">
      <c r="A384" s="110"/>
      <c r="B384" s="108" t="str">
        <f>IF($A384="","",VLOOKUP($A384,Tabla7[[#All],[NIF]:[Columna1]],2,FALSE))</f>
        <v/>
      </c>
      <c r="C384" s="108" t="str">
        <f>IF($A384="","",VLOOKUP($A384,Tabla7[[#All],[NIF]:[Columna1]],3,FALSE))</f>
        <v/>
      </c>
      <c r="D384" s="109" t="str">
        <f>IF($A384="","",VLOOKUP($A384,Tabla7[[#All],[NIF]:[Columna1]],5,FALSE))</f>
        <v/>
      </c>
      <c r="E384" s="109" t="str">
        <f>IF($A384="","",VLOOKUP($A384,Tabla7[[#All],[NIF]:[Columna1]],8,FALSE))</f>
        <v/>
      </c>
      <c r="F384" s="109" t="str">
        <f>IF($A384="","",VLOOKUP($A384,Tabla7[[#All],[NIF]:[Columna1]],6,FALSE))</f>
        <v/>
      </c>
      <c r="G384" s="108" t="str">
        <f>IF($A384="","",VLOOKUP($A384,Tabla7[[#All],[NIF]:[Columna1]],7,FALSE))</f>
        <v/>
      </c>
      <c r="H384" s="109" t="str">
        <f>IF(Tabla75[[#This Row],[CAUSA VARIACIÓN]]="","","SI")</f>
        <v/>
      </c>
      <c r="I384" s="110"/>
      <c r="J384" s="120"/>
      <c r="K384" s="120"/>
      <c r="L384" s="115"/>
      <c r="M384" s="115"/>
      <c r="N384" s="115"/>
      <c r="O384" s="115"/>
      <c r="P384" s="157" t="str">
        <f t="shared" si="12"/>
        <v/>
      </c>
      <c r="Q38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4" s="124"/>
      <c r="S384" s="125"/>
      <c r="T384" s="109" t="str">
        <f t="shared" si="13"/>
        <v/>
      </c>
      <c r="U384" s="176" t="str">
        <f>IF(Tabla75[[#This Row],[NIF]]="","",(Q384*(IF(S384&gt;1,0,S384*0.1))*('NO TOCAR'!$AB$4)*(T384/10)))</f>
        <v/>
      </c>
      <c r="V384" s="114"/>
      <c r="W384" s="114"/>
      <c r="X384" s="126"/>
      <c r="Y384" s="114"/>
      <c r="Z384" s="114"/>
      <c r="AA384" s="176" t="str">
        <f>IF(A384="","",SUM(IF(Y384&gt;1,1,Y384),IF(W384&gt;12,12,W384)*0.6)*(IF(S384&gt;1,0,S384))*'NO TOCAR'!$AB$4*(T384/100))</f>
        <v/>
      </c>
      <c r="AB384" s="178" t="str">
        <f>IF(Tabla75[[#This Row],[NIF]]="","",U:U+AA:AA)</f>
        <v/>
      </c>
      <c r="AC384" s="117"/>
      <c r="AD384" s="109" t="str">
        <f>IF(Tabla75[[#This Row],[NIF]]="","",ENTRADA!$P$19)</f>
        <v/>
      </c>
      <c r="AE384" s="109" t="str">
        <f>IF(Tabla75[[#This Row],[NIF]]="","",ENTRADA!$F$11)</f>
        <v/>
      </c>
      <c r="AF384" s="109" t="str">
        <f>IF(Tabla75[[#This Row],[NIF]]="","",ENTRADA!$F$9)</f>
        <v/>
      </c>
      <c r="AG384" s="108" t="str">
        <f>IF(Tabla75[[#This Row],[NIF]]="","",ENTRADA!$P$9)</f>
        <v/>
      </c>
    </row>
    <row r="385" spans="1:33" s="107" customFormat="1" ht="24.95" customHeight="1">
      <c r="A385" s="110"/>
      <c r="B385" s="108" t="str">
        <f>IF($A385="","",VLOOKUP($A385,Tabla7[[#All],[NIF]:[Columna1]],2,FALSE))</f>
        <v/>
      </c>
      <c r="C385" s="108" t="str">
        <f>IF($A385="","",VLOOKUP($A385,Tabla7[[#All],[NIF]:[Columna1]],3,FALSE))</f>
        <v/>
      </c>
      <c r="D385" s="109" t="str">
        <f>IF($A385="","",VLOOKUP($A385,Tabla7[[#All],[NIF]:[Columna1]],5,FALSE))</f>
        <v/>
      </c>
      <c r="E385" s="109" t="str">
        <f>IF($A385="","",VLOOKUP($A385,Tabla7[[#All],[NIF]:[Columna1]],8,FALSE))</f>
        <v/>
      </c>
      <c r="F385" s="109" t="str">
        <f>IF($A385="","",VLOOKUP($A385,Tabla7[[#All],[NIF]:[Columna1]],6,FALSE))</f>
        <v/>
      </c>
      <c r="G385" s="108" t="str">
        <f>IF($A385="","",VLOOKUP($A385,Tabla7[[#All],[NIF]:[Columna1]],7,FALSE))</f>
        <v/>
      </c>
      <c r="H385" s="109" t="str">
        <f>IF(Tabla75[[#This Row],[CAUSA VARIACIÓN]]="","","SI")</f>
        <v/>
      </c>
      <c r="I385" s="110"/>
      <c r="J385" s="120"/>
      <c r="K385" s="120"/>
      <c r="L385" s="115"/>
      <c r="M385" s="115"/>
      <c r="N385" s="115"/>
      <c r="O385" s="115"/>
      <c r="P385" s="157" t="str">
        <f t="shared" si="12"/>
        <v/>
      </c>
      <c r="Q38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5" s="124"/>
      <c r="S385" s="125"/>
      <c r="T385" s="109" t="str">
        <f t="shared" si="13"/>
        <v/>
      </c>
      <c r="U385" s="176" t="str">
        <f>IF(Tabla75[[#This Row],[NIF]]="","",(Q385*(IF(S385&gt;1,0,S385*0.1))*('NO TOCAR'!$AB$4)*(T385/10)))</f>
        <v/>
      </c>
      <c r="V385" s="114"/>
      <c r="W385" s="114"/>
      <c r="X385" s="126"/>
      <c r="Y385" s="114"/>
      <c r="Z385" s="114"/>
      <c r="AA385" s="176" t="str">
        <f>IF(A385="","",SUM(IF(Y385&gt;1,1,Y385),IF(W385&gt;12,12,W385)*0.6)*(IF(S385&gt;1,0,S385))*'NO TOCAR'!$AB$4*(T385/100))</f>
        <v/>
      </c>
      <c r="AB385" s="178" t="str">
        <f>IF(Tabla75[[#This Row],[NIF]]="","",U:U+AA:AA)</f>
        <v/>
      </c>
      <c r="AC385" s="117"/>
      <c r="AD385" s="109" t="str">
        <f>IF(Tabla75[[#This Row],[NIF]]="","",ENTRADA!$P$19)</f>
        <v/>
      </c>
      <c r="AE385" s="109" t="str">
        <f>IF(Tabla75[[#This Row],[NIF]]="","",ENTRADA!$F$11)</f>
        <v/>
      </c>
      <c r="AF385" s="109" t="str">
        <f>IF(Tabla75[[#This Row],[NIF]]="","",ENTRADA!$F$9)</f>
        <v/>
      </c>
      <c r="AG385" s="108" t="str">
        <f>IF(Tabla75[[#This Row],[NIF]]="","",ENTRADA!$P$9)</f>
        <v/>
      </c>
    </row>
    <row r="386" spans="1:33" s="107" customFormat="1" ht="24.95" customHeight="1">
      <c r="A386" s="110"/>
      <c r="B386" s="108" t="str">
        <f>IF($A386="","",VLOOKUP($A386,Tabla7[[#All],[NIF]:[Columna1]],2,FALSE))</f>
        <v/>
      </c>
      <c r="C386" s="108" t="str">
        <f>IF($A386="","",VLOOKUP($A386,Tabla7[[#All],[NIF]:[Columna1]],3,FALSE))</f>
        <v/>
      </c>
      <c r="D386" s="109" t="str">
        <f>IF($A386="","",VLOOKUP($A386,Tabla7[[#All],[NIF]:[Columna1]],5,FALSE))</f>
        <v/>
      </c>
      <c r="E386" s="109" t="str">
        <f>IF($A386="","",VLOOKUP($A386,Tabla7[[#All],[NIF]:[Columna1]],8,FALSE))</f>
        <v/>
      </c>
      <c r="F386" s="109" t="str">
        <f>IF($A386="","",VLOOKUP($A386,Tabla7[[#All],[NIF]:[Columna1]],6,FALSE))</f>
        <v/>
      </c>
      <c r="G386" s="108" t="str">
        <f>IF($A386="","",VLOOKUP($A386,Tabla7[[#All],[NIF]:[Columna1]],7,FALSE))</f>
        <v/>
      </c>
      <c r="H386" s="109" t="str">
        <f>IF(Tabla75[[#This Row],[CAUSA VARIACIÓN]]="","","SI")</f>
        <v/>
      </c>
      <c r="I386" s="110"/>
      <c r="J386" s="120"/>
      <c r="K386" s="120"/>
      <c r="L386" s="115"/>
      <c r="M386" s="160"/>
      <c r="N386" s="115"/>
      <c r="O386" s="115"/>
      <c r="P386" s="157" t="str">
        <f t="shared" ref="P386:P400" si="14">IF(OR(N386="ERROR",O386="ERROR"),"ERROR","")</f>
        <v/>
      </c>
      <c r="Q38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6" s="124"/>
      <c r="S386" s="125"/>
      <c r="T386" s="109" t="str">
        <f t="shared" ref="T386:T400" si="15">IF(A386="","",(IF(AND(R386&gt;99,R386&lt;400),IF(OR(F386&gt;=65,IFERROR(SEARCH("PSÍQUICA",G386,1),0)&gt;0),IF(OR(C386="MUJER",D386&gt;44.99),60,55),50),IF(OR(F386&gt;=65,IFERROR(SEARCH("PSÍQUICA",G386,1),0)&gt;0),50,IF(A386="","",40)))))</f>
        <v/>
      </c>
      <c r="U386" s="176" t="str">
        <f>IF(Tabla75[[#This Row],[NIF]]="","",(Q386*(IF(S386&gt;1,0,S386*0.1))*('NO TOCAR'!$AB$4)*(T386/10)))</f>
        <v/>
      </c>
      <c r="V386" s="114"/>
      <c r="W386" s="114"/>
      <c r="X386" s="126"/>
      <c r="Y386" s="114"/>
      <c r="Z386" s="114"/>
      <c r="AA386" s="176" t="str">
        <f>IF(A386="","",SUM(IF(Y386&gt;1,1,Y386),IF(W386&gt;12,12,W386)*0.6)*(IF(S386&gt;1,0,S386))*'NO TOCAR'!$AB$4*(T386/100))</f>
        <v/>
      </c>
      <c r="AB386" s="178" t="str">
        <f>IF(Tabla75[[#This Row],[NIF]]="","",U:U+AA:AA)</f>
        <v/>
      </c>
      <c r="AC386" s="117"/>
      <c r="AD386" s="109" t="str">
        <f>IF(Tabla75[[#This Row],[NIF]]="","",ENTRADA!$P$19)</f>
        <v/>
      </c>
      <c r="AE386" s="109" t="str">
        <f>IF(Tabla75[[#This Row],[NIF]]="","",ENTRADA!$F$11)</f>
        <v/>
      </c>
      <c r="AF386" s="109" t="str">
        <f>IF(Tabla75[[#This Row],[NIF]]="","",ENTRADA!$F$9)</f>
        <v/>
      </c>
      <c r="AG386" s="108" t="str">
        <f>IF(Tabla75[[#This Row],[NIF]]="","",ENTRADA!$P$9)</f>
        <v/>
      </c>
    </row>
    <row r="387" spans="1:33" s="107" customFormat="1" ht="24.95" customHeight="1">
      <c r="A387" s="110"/>
      <c r="B387" s="108" t="str">
        <f>IF($A387="","",VLOOKUP($A387,Tabla7[[#All],[NIF]:[Columna1]],2,FALSE))</f>
        <v/>
      </c>
      <c r="C387" s="108" t="str">
        <f>IF($A387="","",VLOOKUP($A387,Tabla7[[#All],[NIF]:[Columna1]],3,FALSE))</f>
        <v/>
      </c>
      <c r="D387" s="109" t="str">
        <f>IF($A387="","",VLOOKUP($A387,Tabla7[[#All],[NIF]:[Columna1]],5,FALSE))</f>
        <v/>
      </c>
      <c r="E387" s="109" t="str">
        <f>IF($A387="","",VLOOKUP($A387,Tabla7[[#All],[NIF]:[Columna1]],8,FALSE))</f>
        <v/>
      </c>
      <c r="F387" s="109" t="str">
        <f>IF($A387="","",VLOOKUP($A387,Tabla7[[#All],[NIF]:[Columna1]],6,FALSE))</f>
        <v/>
      </c>
      <c r="G387" s="108" t="str">
        <f>IF($A387="","",VLOOKUP($A387,Tabla7[[#All],[NIF]:[Columna1]],7,FALSE))</f>
        <v/>
      </c>
      <c r="H387" s="109" t="str">
        <f>IF(Tabla75[[#This Row],[CAUSA VARIACIÓN]]="","","SI")</f>
        <v/>
      </c>
      <c r="I387" s="110"/>
      <c r="J387" s="120"/>
      <c r="K387" s="120"/>
      <c r="L387" s="115"/>
      <c r="M387" s="115"/>
      <c r="N387" s="115"/>
      <c r="O387" s="115"/>
      <c r="P387" s="157" t="str">
        <f t="shared" si="14"/>
        <v/>
      </c>
      <c r="Q38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7" s="124"/>
      <c r="S387" s="125"/>
      <c r="T387" s="109" t="str">
        <f t="shared" si="15"/>
        <v/>
      </c>
      <c r="U387" s="176" t="str">
        <f>IF(Tabla75[[#This Row],[NIF]]="","",(Q387*(IF(S387&gt;1,0,S387*0.1))*('NO TOCAR'!$AB$4)*(T387/10)))</f>
        <v/>
      </c>
      <c r="V387" s="114"/>
      <c r="W387" s="114"/>
      <c r="X387" s="126"/>
      <c r="Y387" s="114"/>
      <c r="Z387" s="114"/>
      <c r="AA387" s="176" t="str">
        <f>IF(A387="","",SUM(IF(Y387&gt;1,1,Y387),IF(W387&gt;12,12,W387)*0.6)*(IF(S387&gt;1,0,S387))*'NO TOCAR'!$AB$4*(T387/100))</f>
        <v/>
      </c>
      <c r="AB387" s="178" t="str">
        <f>IF(Tabla75[[#This Row],[NIF]]="","",U:U+AA:AA)</f>
        <v/>
      </c>
      <c r="AC387" s="117"/>
      <c r="AD387" s="109" t="str">
        <f>IF(Tabla75[[#This Row],[NIF]]="","",ENTRADA!$P$19)</f>
        <v/>
      </c>
      <c r="AE387" s="109" t="str">
        <f>IF(Tabla75[[#This Row],[NIF]]="","",ENTRADA!$F$11)</f>
        <v/>
      </c>
      <c r="AF387" s="109" t="str">
        <f>IF(Tabla75[[#This Row],[NIF]]="","",ENTRADA!$F$9)</f>
        <v/>
      </c>
      <c r="AG387" s="108" t="str">
        <f>IF(Tabla75[[#This Row],[NIF]]="","",ENTRADA!$P$9)</f>
        <v/>
      </c>
    </row>
    <row r="388" spans="1:33" s="107" customFormat="1" ht="24.95" customHeight="1">
      <c r="A388" s="110"/>
      <c r="B388" s="108" t="str">
        <f>IF($A388="","",VLOOKUP($A388,Tabla7[[#All],[NIF]:[Columna1]],2,FALSE))</f>
        <v/>
      </c>
      <c r="C388" s="108" t="str">
        <f>IF($A388="","",VLOOKUP($A388,Tabla7[[#All],[NIF]:[Columna1]],3,FALSE))</f>
        <v/>
      </c>
      <c r="D388" s="109" t="str">
        <f>IF($A388="","",VLOOKUP($A388,Tabla7[[#All],[NIF]:[Columna1]],5,FALSE))</f>
        <v/>
      </c>
      <c r="E388" s="109" t="str">
        <f>IF($A388="","",VLOOKUP($A388,Tabla7[[#All],[NIF]:[Columna1]],8,FALSE))</f>
        <v/>
      </c>
      <c r="F388" s="109" t="str">
        <f>IF($A388="","",VLOOKUP($A388,Tabla7[[#All],[NIF]:[Columna1]],6,FALSE))</f>
        <v/>
      </c>
      <c r="G388" s="108" t="str">
        <f>IF($A388="","",VLOOKUP($A388,Tabla7[[#All],[NIF]:[Columna1]],7,FALSE))</f>
        <v/>
      </c>
      <c r="H388" s="109" t="str">
        <f>IF(Tabla75[[#This Row],[CAUSA VARIACIÓN]]="","","SI")</f>
        <v/>
      </c>
      <c r="I388" s="110"/>
      <c r="J388" s="120"/>
      <c r="K388" s="120"/>
      <c r="L388" s="115"/>
      <c r="M388" s="115"/>
      <c r="N388" s="115"/>
      <c r="O388" s="115"/>
      <c r="P388" s="157" t="str">
        <f t="shared" si="14"/>
        <v/>
      </c>
      <c r="Q38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8" s="124"/>
      <c r="S388" s="125"/>
      <c r="T388" s="109" t="str">
        <f t="shared" si="15"/>
        <v/>
      </c>
      <c r="U388" s="176" t="str">
        <f>IF(Tabla75[[#This Row],[NIF]]="","",(Q388*(IF(S388&gt;1,0,S388*0.1))*('NO TOCAR'!$AB$4)*(T388/10)))</f>
        <v/>
      </c>
      <c r="V388" s="114"/>
      <c r="W388" s="114"/>
      <c r="X388" s="126"/>
      <c r="Y388" s="114"/>
      <c r="Z388" s="114"/>
      <c r="AA388" s="176" t="str">
        <f>IF(A388="","",SUM(IF(Y388&gt;1,1,Y388),IF(W388&gt;12,12,W388)*0.6)*(IF(S388&gt;1,0,S388))*'NO TOCAR'!$AB$4*(T388/100))</f>
        <v/>
      </c>
      <c r="AB388" s="178" t="str">
        <f>IF(Tabla75[[#This Row],[NIF]]="","",U:U+AA:AA)</f>
        <v/>
      </c>
      <c r="AC388" s="117"/>
      <c r="AD388" s="109" t="str">
        <f>IF(Tabla75[[#This Row],[NIF]]="","",ENTRADA!$P$19)</f>
        <v/>
      </c>
      <c r="AE388" s="109" t="str">
        <f>IF(Tabla75[[#This Row],[NIF]]="","",ENTRADA!$F$11)</f>
        <v/>
      </c>
      <c r="AF388" s="109" t="str">
        <f>IF(Tabla75[[#This Row],[NIF]]="","",ENTRADA!$F$9)</f>
        <v/>
      </c>
      <c r="AG388" s="108" t="str">
        <f>IF(Tabla75[[#This Row],[NIF]]="","",ENTRADA!$P$9)</f>
        <v/>
      </c>
    </row>
    <row r="389" spans="1:33" s="107" customFormat="1" ht="24.95" customHeight="1">
      <c r="A389" s="110"/>
      <c r="B389" s="108" t="str">
        <f>IF($A389="","",VLOOKUP($A389,Tabla7[[#All],[NIF]:[Columna1]],2,FALSE))</f>
        <v/>
      </c>
      <c r="C389" s="108" t="str">
        <f>IF($A389="","",VLOOKUP($A389,Tabla7[[#All],[NIF]:[Columna1]],3,FALSE))</f>
        <v/>
      </c>
      <c r="D389" s="109" t="str">
        <f>IF($A389="","",VLOOKUP($A389,Tabla7[[#All],[NIF]:[Columna1]],5,FALSE))</f>
        <v/>
      </c>
      <c r="E389" s="109" t="str">
        <f>IF($A389="","",VLOOKUP($A389,Tabla7[[#All],[NIF]:[Columna1]],8,FALSE))</f>
        <v/>
      </c>
      <c r="F389" s="109" t="str">
        <f>IF($A389="","",VLOOKUP($A389,Tabla7[[#All],[NIF]:[Columna1]],6,FALSE))</f>
        <v/>
      </c>
      <c r="G389" s="108" t="str">
        <f>IF($A389="","",VLOOKUP($A389,Tabla7[[#All],[NIF]:[Columna1]],7,FALSE))</f>
        <v/>
      </c>
      <c r="H389" s="109" t="str">
        <f>IF(Tabla75[[#This Row],[CAUSA VARIACIÓN]]="","","SI")</f>
        <v/>
      </c>
      <c r="I389" s="110"/>
      <c r="J389" s="120"/>
      <c r="K389" s="120"/>
      <c r="L389" s="115"/>
      <c r="M389" s="115"/>
      <c r="N389" s="115"/>
      <c r="O389" s="115"/>
      <c r="P389" s="157" t="str">
        <f t="shared" si="14"/>
        <v/>
      </c>
      <c r="Q38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89" s="124"/>
      <c r="S389" s="125"/>
      <c r="T389" s="109" t="str">
        <f t="shared" si="15"/>
        <v/>
      </c>
      <c r="U389" s="176" t="str">
        <f>IF(Tabla75[[#This Row],[NIF]]="","",(Q389*(IF(S389&gt;1,0,S389*0.1))*('NO TOCAR'!$AB$4)*(T389/10)))</f>
        <v/>
      </c>
      <c r="V389" s="114"/>
      <c r="W389" s="114"/>
      <c r="X389" s="126"/>
      <c r="Y389" s="114"/>
      <c r="Z389" s="114"/>
      <c r="AA389" s="176" t="str">
        <f>IF(A389="","",SUM(IF(Y389&gt;1,1,Y389),IF(W389&gt;12,12,W389)*0.6)*(IF(S389&gt;1,0,S389))*'NO TOCAR'!$AB$4*(T389/100))</f>
        <v/>
      </c>
      <c r="AB389" s="178" t="str">
        <f>IF(Tabla75[[#This Row],[NIF]]="","",U:U+AA:AA)</f>
        <v/>
      </c>
      <c r="AC389" s="117"/>
      <c r="AD389" s="109" t="str">
        <f>IF(Tabla75[[#This Row],[NIF]]="","",ENTRADA!$P$19)</f>
        <v/>
      </c>
      <c r="AE389" s="109" t="str">
        <f>IF(Tabla75[[#This Row],[NIF]]="","",ENTRADA!$F$11)</f>
        <v/>
      </c>
      <c r="AF389" s="109" t="str">
        <f>IF(Tabla75[[#This Row],[NIF]]="","",ENTRADA!$F$9)</f>
        <v/>
      </c>
      <c r="AG389" s="108" t="str">
        <f>IF(Tabla75[[#This Row],[NIF]]="","",ENTRADA!$P$9)</f>
        <v/>
      </c>
    </row>
    <row r="390" spans="1:33" s="107" customFormat="1" ht="24.95" customHeight="1">
      <c r="A390" s="110"/>
      <c r="B390" s="108" t="str">
        <f>IF($A390="","",VLOOKUP($A390,Tabla7[[#All],[NIF]:[Columna1]],2,FALSE))</f>
        <v/>
      </c>
      <c r="C390" s="108" t="str">
        <f>IF($A390="","",VLOOKUP($A390,Tabla7[[#All],[NIF]:[Columna1]],3,FALSE))</f>
        <v/>
      </c>
      <c r="D390" s="109" t="str">
        <f>IF($A390="","",VLOOKUP($A390,Tabla7[[#All],[NIF]:[Columna1]],5,FALSE))</f>
        <v/>
      </c>
      <c r="E390" s="109" t="str">
        <f>IF($A390="","",VLOOKUP($A390,Tabla7[[#All],[NIF]:[Columna1]],8,FALSE))</f>
        <v/>
      </c>
      <c r="F390" s="109" t="str">
        <f>IF($A390="","",VLOOKUP($A390,Tabla7[[#All],[NIF]:[Columna1]],6,FALSE))</f>
        <v/>
      </c>
      <c r="G390" s="108" t="str">
        <f>IF($A390="","",VLOOKUP($A390,Tabla7[[#All],[NIF]:[Columna1]],7,FALSE))</f>
        <v/>
      </c>
      <c r="H390" s="109" t="str">
        <f>IF(Tabla75[[#This Row],[CAUSA VARIACIÓN]]="","","SI")</f>
        <v/>
      </c>
      <c r="I390" s="110"/>
      <c r="J390" s="120"/>
      <c r="K390" s="120"/>
      <c r="L390" s="115"/>
      <c r="M390" s="160"/>
      <c r="N390" s="115"/>
      <c r="O390" s="115"/>
      <c r="P390" s="157" t="str">
        <f t="shared" si="14"/>
        <v/>
      </c>
      <c r="Q39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0" s="124"/>
      <c r="S390" s="125"/>
      <c r="T390" s="109" t="str">
        <f t="shared" si="15"/>
        <v/>
      </c>
      <c r="U390" s="176" t="str">
        <f>IF(Tabla75[[#This Row],[NIF]]="","",(Q390*(IF(S390&gt;1,0,S390*0.1))*('NO TOCAR'!$AB$4)*(T390/10)))</f>
        <v/>
      </c>
      <c r="V390" s="114"/>
      <c r="W390" s="114"/>
      <c r="X390" s="126"/>
      <c r="Y390" s="114"/>
      <c r="Z390" s="114"/>
      <c r="AA390" s="176" t="str">
        <f>IF(A390="","",SUM(IF(Y390&gt;1,1,Y390),IF(W390&gt;12,12,W390)*0.6)*(IF(S390&gt;1,0,S390))*'NO TOCAR'!$AB$4*(T390/100))</f>
        <v/>
      </c>
      <c r="AB390" s="178" t="str">
        <f>IF(Tabla75[[#This Row],[NIF]]="","",U:U+AA:AA)</f>
        <v/>
      </c>
      <c r="AC390" s="117"/>
      <c r="AD390" s="109" t="str">
        <f>IF(Tabla75[[#This Row],[NIF]]="","",ENTRADA!$P$19)</f>
        <v/>
      </c>
      <c r="AE390" s="109" t="str">
        <f>IF(Tabla75[[#This Row],[NIF]]="","",ENTRADA!$F$11)</f>
        <v/>
      </c>
      <c r="AF390" s="109" t="str">
        <f>IF(Tabla75[[#This Row],[NIF]]="","",ENTRADA!$F$9)</f>
        <v/>
      </c>
      <c r="AG390" s="108" t="str">
        <f>IF(Tabla75[[#This Row],[NIF]]="","",ENTRADA!$P$9)</f>
        <v/>
      </c>
    </row>
    <row r="391" spans="1:33" s="107" customFormat="1" ht="24.95" customHeight="1">
      <c r="A391" s="110"/>
      <c r="B391" s="108" t="str">
        <f>IF($A391="","",VLOOKUP($A391,Tabla7[[#All],[NIF]:[Columna1]],2,FALSE))</f>
        <v/>
      </c>
      <c r="C391" s="108" t="str">
        <f>IF($A391="","",VLOOKUP($A391,Tabla7[[#All],[NIF]:[Columna1]],3,FALSE))</f>
        <v/>
      </c>
      <c r="D391" s="109" t="str">
        <f>IF($A391="","",VLOOKUP($A391,Tabla7[[#All],[NIF]:[Columna1]],5,FALSE))</f>
        <v/>
      </c>
      <c r="E391" s="109" t="str">
        <f>IF($A391="","",VLOOKUP($A391,Tabla7[[#All],[NIF]:[Columna1]],8,FALSE))</f>
        <v/>
      </c>
      <c r="F391" s="109" t="str">
        <f>IF($A391="","",VLOOKUP($A391,Tabla7[[#All],[NIF]:[Columna1]],6,FALSE))</f>
        <v/>
      </c>
      <c r="G391" s="108" t="str">
        <f>IF($A391="","",VLOOKUP($A391,Tabla7[[#All],[NIF]:[Columna1]],7,FALSE))</f>
        <v/>
      </c>
      <c r="H391" s="109" t="str">
        <f>IF(Tabla75[[#This Row],[CAUSA VARIACIÓN]]="","","SI")</f>
        <v/>
      </c>
      <c r="I391" s="110"/>
      <c r="J391" s="120"/>
      <c r="K391" s="120"/>
      <c r="L391" s="115"/>
      <c r="M391" s="115"/>
      <c r="N391" s="115"/>
      <c r="O391" s="115"/>
      <c r="P391" s="157" t="str">
        <f t="shared" si="14"/>
        <v/>
      </c>
      <c r="Q391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1" s="124"/>
      <c r="S391" s="125"/>
      <c r="T391" s="109" t="str">
        <f t="shared" si="15"/>
        <v/>
      </c>
      <c r="U391" s="176" t="str">
        <f>IF(Tabla75[[#This Row],[NIF]]="","",(Q391*(IF(S391&gt;1,0,S391*0.1))*('NO TOCAR'!$AB$4)*(T391/10)))</f>
        <v/>
      </c>
      <c r="V391" s="114"/>
      <c r="W391" s="114"/>
      <c r="X391" s="126"/>
      <c r="Y391" s="114"/>
      <c r="Z391" s="114"/>
      <c r="AA391" s="176" t="str">
        <f>IF(A391="","",SUM(IF(Y391&gt;1,1,Y391),IF(W391&gt;12,12,W391)*0.6)*(IF(S391&gt;1,0,S391))*'NO TOCAR'!$AB$4*(T391/100))</f>
        <v/>
      </c>
      <c r="AB391" s="178" t="str">
        <f>IF(Tabla75[[#This Row],[NIF]]="","",U:U+AA:AA)</f>
        <v/>
      </c>
      <c r="AC391" s="117"/>
      <c r="AD391" s="109" t="str">
        <f>IF(Tabla75[[#This Row],[NIF]]="","",ENTRADA!$P$19)</f>
        <v/>
      </c>
      <c r="AE391" s="109" t="str">
        <f>IF(Tabla75[[#This Row],[NIF]]="","",ENTRADA!$F$11)</f>
        <v/>
      </c>
      <c r="AF391" s="109" t="str">
        <f>IF(Tabla75[[#This Row],[NIF]]="","",ENTRADA!$F$9)</f>
        <v/>
      </c>
      <c r="AG391" s="108" t="str">
        <f>IF(Tabla75[[#This Row],[NIF]]="","",ENTRADA!$P$9)</f>
        <v/>
      </c>
    </row>
    <row r="392" spans="1:33" s="107" customFormat="1" ht="24.95" customHeight="1">
      <c r="A392" s="110"/>
      <c r="B392" s="108" t="str">
        <f>IF($A392="","",VLOOKUP($A392,Tabla7[[#All],[NIF]:[Columna1]],2,FALSE))</f>
        <v/>
      </c>
      <c r="C392" s="108" t="str">
        <f>IF($A392="","",VLOOKUP($A392,Tabla7[[#All],[NIF]:[Columna1]],3,FALSE))</f>
        <v/>
      </c>
      <c r="D392" s="109" t="str">
        <f>IF($A392="","",VLOOKUP($A392,Tabla7[[#All],[NIF]:[Columna1]],5,FALSE))</f>
        <v/>
      </c>
      <c r="E392" s="109" t="str">
        <f>IF($A392="","",VLOOKUP($A392,Tabla7[[#All],[NIF]:[Columna1]],8,FALSE))</f>
        <v/>
      </c>
      <c r="F392" s="109" t="str">
        <f>IF($A392="","",VLOOKUP($A392,Tabla7[[#All],[NIF]:[Columna1]],6,FALSE))</f>
        <v/>
      </c>
      <c r="G392" s="108" t="str">
        <f>IF($A392="","",VLOOKUP($A392,Tabla7[[#All],[NIF]:[Columna1]],7,FALSE))</f>
        <v/>
      </c>
      <c r="H392" s="109" t="str">
        <f>IF(Tabla75[[#This Row],[CAUSA VARIACIÓN]]="","","SI")</f>
        <v/>
      </c>
      <c r="I392" s="110"/>
      <c r="J392" s="120"/>
      <c r="K392" s="120"/>
      <c r="L392" s="115"/>
      <c r="M392" s="115"/>
      <c r="N392" s="115"/>
      <c r="O392" s="115"/>
      <c r="P392" s="157" t="str">
        <f t="shared" si="14"/>
        <v/>
      </c>
      <c r="Q392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2" s="124"/>
      <c r="S392" s="125"/>
      <c r="T392" s="109" t="str">
        <f t="shared" si="15"/>
        <v/>
      </c>
      <c r="U392" s="176" t="str">
        <f>IF(Tabla75[[#This Row],[NIF]]="","",(Q392*(IF(S392&gt;1,0,S392*0.1))*('NO TOCAR'!$AB$4)*(T392/10)))</f>
        <v/>
      </c>
      <c r="V392" s="114"/>
      <c r="W392" s="114"/>
      <c r="X392" s="126"/>
      <c r="Y392" s="114"/>
      <c r="Z392" s="114"/>
      <c r="AA392" s="176" t="str">
        <f>IF(A392="","",SUM(IF(Y392&gt;1,1,Y392),IF(W392&gt;12,12,W392)*0.6)*(IF(S392&gt;1,0,S392))*'NO TOCAR'!$AB$4*(T392/100))</f>
        <v/>
      </c>
      <c r="AB392" s="178" t="str">
        <f>IF(Tabla75[[#This Row],[NIF]]="","",U:U+AA:AA)</f>
        <v/>
      </c>
      <c r="AC392" s="117"/>
      <c r="AD392" s="109" t="str">
        <f>IF(Tabla75[[#This Row],[NIF]]="","",ENTRADA!$P$19)</f>
        <v/>
      </c>
      <c r="AE392" s="109" t="str">
        <f>IF(Tabla75[[#This Row],[NIF]]="","",ENTRADA!$F$11)</f>
        <v/>
      </c>
      <c r="AF392" s="109" t="str">
        <f>IF(Tabla75[[#This Row],[NIF]]="","",ENTRADA!$F$9)</f>
        <v/>
      </c>
      <c r="AG392" s="108" t="str">
        <f>IF(Tabla75[[#This Row],[NIF]]="","",ENTRADA!$P$9)</f>
        <v/>
      </c>
    </row>
    <row r="393" spans="1:33" s="107" customFormat="1" ht="24.95" customHeight="1">
      <c r="A393" s="110"/>
      <c r="B393" s="108" t="str">
        <f>IF($A393="","",VLOOKUP($A393,Tabla7[[#All],[NIF]:[Columna1]],2,FALSE))</f>
        <v/>
      </c>
      <c r="C393" s="108" t="str">
        <f>IF($A393="","",VLOOKUP($A393,Tabla7[[#All],[NIF]:[Columna1]],3,FALSE))</f>
        <v/>
      </c>
      <c r="D393" s="109" t="str">
        <f>IF($A393="","",VLOOKUP($A393,Tabla7[[#All],[NIF]:[Columna1]],5,FALSE))</f>
        <v/>
      </c>
      <c r="E393" s="109" t="str">
        <f>IF($A393="","",VLOOKUP($A393,Tabla7[[#All],[NIF]:[Columna1]],8,FALSE))</f>
        <v/>
      </c>
      <c r="F393" s="109" t="str">
        <f>IF($A393="","",VLOOKUP($A393,Tabla7[[#All],[NIF]:[Columna1]],6,FALSE))</f>
        <v/>
      </c>
      <c r="G393" s="108" t="str">
        <f>IF($A393="","",VLOOKUP($A393,Tabla7[[#All],[NIF]:[Columna1]],7,FALSE))</f>
        <v/>
      </c>
      <c r="H393" s="109" t="str">
        <f>IF(Tabla75[[#This Row],[CAUSA VARIACIÓN]]="","","SI")</f>
        <v/>
      </c>
      <c r="I393" s="110"/>
      <c r="J393" s="120"/>
      <c r="K393" s="120"/>
      <c r="L393" s="115"/>
      <c r="M393" s="115"/>
      <c r="N393" s="115"/>
      <c r="O393" s="115"/>
      <c r="P393" s="157" t="str">
        <f t="shared" si="14"/>
        <v/>
      </c>
      <c r="Q393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3" s="124"/>
      <c r="S393" s="125"/>
      <c r="T393" s="109" t="str">
        <f t="shared" si="15"/>
        <v/>
      </c>
      <c r="U393" s="176" t="str">
        <f>IF(Tabla75[[#This Row],[NIF]]="","",(Q393*(IF(S393&gt;1,0,S393*0.1))*('NO TOCAR'!$AB$4)*(T393/10)))</f>
        <v/>
      </c>
      <c r="V393" s="114"/>
      <c r="W393" s="114"/>
      <c r="X393" s="126"/>
      <c r="Y393" s="114"/>
      <c r="Z393" s="114"/>
      <c r="AA393" s="176" t="str">
        <f>IF(A393="","",SUM(IF(Y393&gt;1,1,Y393),IF(W393&gt;12,12,W393)*0.6)*(IF(S393&gt;1,0,S393))*'NO TOCAR'!$AB$4*(T393/100))</f>
        <v/>
      </c>
      <c r="AB393" s="178" t="str">
        <f>IF(Tabla75[[#This Row],[NIF]]="","",U:U+AA:AA)</f>
        <v/>
      </c>
      <c r="AC393" s="117"/>
      <c r="AD393" s="109" t="str">
        <f>IF(Tabla75[[#This Row],[NIF]]="","",ENTRADA!$P$19)</f>
        <v/>
      </c>
      <c r="AE393" s="109" t="str">
        <f>IF(Tabla75[[#This Row],[NIF]]="","",ENTRADA!$F$11)</f>
        <v/>
      </c>
      <c r="AF393" s="109" t="str">
        <f>IF(Tabla75[[#This Row],[NIF]]="","",ENTRADA!$F$9)</f>
        <v/>
      </c>
      <c r="AG393" s="108" t="str">
        <f>IF(Tabla75[[#This Row],[NIF]]="","",ENTRADA!$P$9)</f>
        <v/>
      </c>
    </row>
    <row r="394" spans="1:33" s="107" customFormat="1" ht="24.95" customHeight="1">
      <c r="A394" s="110"/>
      <c r="B394" s="108" t="str">
        <f>IF($A394="","",VLOOKUP($A394,Tabla7[[#All],[NIF]:[Columna1]],2,FALSE))</f>
        <v/>
      </c>
      <c r="C394" s="108" t="str">
        <f>IF($A394="","",VLOOKUP($A394,Tabla7[[#All],[NIF]:[Columna1]],3,FALSE))</f>
        <v/>
      </c>
      <c r="D394" s="109" t="str">
        <f>IF($A394="","",VLOOKUP($A394,Tabla7[[#All],[NIF]:[Columna1]],5,FALSE))</f>
        <v/>
      </c>
      <c r="E394" s="109" t="str">
        <f>IF($A394="","",VLOOKUP($A394,Tabla7[[#All],[NIF]:[Columna1]],8,FALSE))</f>
        <v/>
      </c>
      <c r="F394" s="109" t="str">
        <f>IF($A394="","",VLOOKUP($A394,Tabla7[[#All],[NIF]:[Columna1]],6,FALSE))</f>
        <v/>
      </c>
      <c r="G394" s="108" t="str">
        <f>IF($A394="","",VLOOKUP($A394,Tabla7[[#All],[NIF]:[Columna1]],7,FALSE))</f>
        <v/>
      </c>
      <c r="H394" s="109" t="str">
        <f>IF(Tabla75[[#This Row],[CAUSA VARIACIÓN]]="","","SI")</f>
        <v/>
      </c>
      <c r="I394" s="110"/>
      <c r="J394" s="120"/>
      <c r="K394" s="120"/>
      <c r="L394" s="115"/>
      <c r="M394" s="160"/>
      <c r="N394" s="115"/>
      <c r="O394" s="115"/>
      <c r="P394" s="157" t="str">
        <f t="shared" si="14"/>
        <v/>
      </c>
      <c r="Q394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4" s="124"/>
      <c r="S394" s="125"/>
      <c r="T394" s="109" t="str">
        <f t="shared" si="15"/>
        <v/>
      </c>
      <c r="U394" s="176" t="str">
        <f>IF(Tabla75[[#This Row],[NIF]]="","",(Q394*(IF(S394&gt;1,0,S394*0.1))*('NO TOCAR'!$AB$4)*(T394/10)))</f>
        <v/>
      </c>
      <c r="V394" s="114"/>
      <c r="W394" s="114"/>
      <c r="X394" s="126"/>
      <c r="Y394" s="114"/>
      <c r="Z394" s="114"/>
      <c r="AA394" s="176" t="str">
        <f>IF(A394="","",SUM(IF(Y394&gt;1,1,Y394),IF(W394&gt;12,12,W394)*0.6)*(IF(S394&gt;1,0,S394))*'NO TOCAR'!$AB$4*(T394/100))</f>
        <v/>
      </c>
      <c r="AB394" s="178" t="str">
        <f>IF(Tabla75[[#This Row],[NIF]]="","",U:U+AA:AA)</f>
        <v/>
      </c>
      <c r="AC394" s="117"/>
      <c r="AD394" s="109" t="str">
        <f>IF(Tabla75[[#This Row],[NIF]]="","",ENTRADA!$P$19)</f>
        <v/>
      </c>
      <c r="AE394" s="109" t="str">
        <f>IF(Tabla75[[#This Row],[NIF]]="","",ENTRADA!$F$11)</f>
        <v/>
      </c>
      <c r="AF394" s="109" t="str">
        <f>IF(Tabla75[[#This Row],[NIF]]="","",ENTRADA!$F$9)</f>
        <v/>
      </c>
      <c r="AG394" s="108" t="str">
        <f>IF(Tabla75[[#This Row],[NIF]]="","",ENTRADA!$P$9)</f>
        <v/>
      </c>
    </row>
    <row r="395" spans="1:33" s="107" customFormat="1" ht="24.95" customHeight="1">
      <c r="A395" s="110"/>
      <c r="B395" s="108" t="str">
        <f>IF($A395="","",VLOOKUP($A395,Tabla7[[#All],[NIF]:[Columna1]],2,FALSE))</f>
        <v/>
      </c>
      <c r="C395" s="108" t="str">
        <f>IF($A395="","",VLOOKUP($A395,Tabla7[[#All],[NIF]:[Columna1]],3,FALSE))</f>
        <v/>
      </c>
      <c r="D395" s="109" t="str">
        <f>IF($A395="","",VLOOKUP($A395,Tabla7[[#All],[NIF]:[Columna1]],5,FALSE))</f>
        <v/>
      </c>
      <c r="E395" s="109" t="str">
        <f>IF($A395="","",VLOOKUP($A395,Tabla7[[#All],[NIF]:[Columna1]],8,FALSE))</f>
        <v/>
      </c>
      <c r="F395" s="109" t="str">
        <f>IF($A395="","",VLOOKUP($A395,Tabla7[[#All],[NIF]:[Columna1]],6,FALSE))</f>
        <v/>
      </c>
      <c r="G395" s="108" t="str">
        <f>IF($A395="","",VLOOKUP($A395,Tabla7[[#All],[NIF]:[Columna1]],7,FALSE))</f>
        <v/>
      </c>
      <c r="H395" s="109" t="str">
        <f>IF(Tabla75[[#This Row],[CAUSA VARIACIÓN]]="","","SI")</f>
        <v/>
      </c>
      <c r="I395" s="110"/>
      <c r="J395" s="120"/>
      <c r="K395" s="120"/>
      <c r="L395" s="115"/>
      <c r="M395" s="115"/>
      <c r="N395" s="115"/>
      <c r="O395" s="115"/>
      <c r="P395" s="157" t="str">
        <f t="shared" si="14"/>
        <v/>
      </c>
      <c r="Q395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5" s="124"/>
      <c r="S395" s="125"/>
      <c r="T395" s="109" t="str">
        <f t="shared" si="15"/>
        <v/>
      </c>
      <c r="U395" s="176" t="str">
        <f>IF(Tabla75[[#This Row],[NIF]]="","",(Q395*(IF(S395&gt;1,0,S395*0.1))*('NO TOCAR'!$AB$4)*(T395/10)))</f>
        <v/>
      </c>
      <c r="V395" s="114"/>
      <c r="W395" s="114"/>
      <c r="X395" s="126"/>
      <c r="Y395" s="114"/>
      <c r="Z395" s="114"/>
      <c r="AA395" s="176" t="str">
        <f>IF(A395="","",SUM(IF(Y395&gt;1,1,Y395),IF(W395&gt;12,12,W395)*0.6)*(IF(S395&gt;1,0,S395))*'NO TOCAR'!$AB$4*(T395/100))</f>
        <v/>
      </c>
      <c r="AB395" s="178" t="str">
        <f>IF(Tabla75[[#This Row],[NIF]]="","",U:U+AA:AA)</f>
        <v/>
      </c>
      <c r="AC395" s="117"/>
      <c r="AD395" s="109" t="str">
        <f>IF(Tabla75[[#This Row],[NIF]]="","",ENTRADA!$P$19)</f>
        <v/>
      </c>
      <c r="AE395" s="109" t="str">
        <f>IF(Tabla75[[#This Row],[NIF]]="","",ENTRADA!$F$11)</f>
        <v/>
      </c>
      <c r="AF395" s="109" t="str">
        <f>IF(Tabla75[[#This Row],[NIF]]="","",ENTRADA!$F$9)</f>
        <v/>
      </c>
      <c r="AG395" s="108" t="str">
        <f>IF(Tabla75[[#This Row],[NIF]]="","",ENTRADA!$P$9)</f>
        <v/>
      </c>
    </row>
    <row r="396" spans="1:33" s="107" customFormat="1" ht="24.95" customHeight="1">
      <c r="A396" s="110"/>
      <c r="B396" s="108" t="str">
        <f>IF($A396="","",VLOOKUP($A396,Tabla7[[#All],[NIF]:[Columna1]],2,FALSE))</f>
        <v/>
      </c>
      <c r="C396" s="108" t="str">
        <f>IF($A396="","",VLOOKUP($A396,Tabla7[[#All],[NIF]:[Columna1]],3,FALSE))</f>
        <v/>
      </c>
      <c r="D396" s="109" t="str">
        <f>IF($A396="","",VLOOKUP($A396,Tabla7[[#All],[NIF]:[Columna1]],5,FALSE))</f>
        <v/>
      </c>
      <c r="E396" s="109" t="str">
        <f>IF($A396="","",VLOOKUP($A396,Tabla7[[#All],[NIF]:[Columna1]],8,FALSE))</f>
        <v/>
      </c>
      <c r="F396" s="109" t="str">
        <f>IF($A396="","",VLOOKUP($A396,Tabla7[[#All],[NIF]:[Columna1]],6,FALSE))</f>
        <v/>
      </c>
      <c r="G396" s="108" t="str">
        <f>IF($A396="","",VLOOKUP($A396,Tabla7[[#All],[NIF]:[Columna1]],7,FALSE))</f>
        <v/>
      </c>
      <c r="H396" s="109" t="str">
        <f>IF(Tabla75[[#This Row],[CAUSA VARIACIÓN]]="","","SI")</f>
        <v/>
      </c>
      <c r="I396" s="110"/>
      <c r="J396" s="120"/>
      <c r="K396" s="120"/>
      <c r="L396" s="115"/>
      <c r="M396" s="115"/>
      <c r="N396" s="115"/>
      <c r="O396" s="115"/>
      <c r="P396" s="157" t="str">
        <f t="shared" si="14"/>
        <v/>
      </c>
      <c r="Q396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6" s="124"/>
      <c r="S396" s="125"/>
      <c r="T396" s="109" t="str">
        <f t="shared" si="15"/>
        <v/>
      </c>
      <c r="U396" s="176" t="str">
        <f>IF(Tabla75[[#This Row],[NIF]]="","",(Q396*(IF(S396&gt;1,0,S396*0.1))*('NO TOCAR'!$AB$4)*(T396/10)))</f>
        <v/>
      </c>
      <c r="V396" s="114"/>
      <c r="W396" s="114"/>
      <c r="X396" s="126"/>
      <c r="Y396" s="114"/>
      <c r="Z396" s="114"/>
      <c r="AA396" s="176" t="str">
        <f>IF(A396="","",SUM(IF(Y396&gt;1,1,Y396),IF(W396&gt;12,12,W396)*0.6)*(IF(S396&gt;1,0,S396))*'NO TOCAR'!$AB$4*(T396/100))</f>
        <v/>
      </c>
      <c r="AB396" s="178" t="str">
        <f>IF(Tabla75[[#This Row],[NIF]]="","",U:U+AA:AA)</f>
        <v/>
      </c>
      <c r="AC396" s="117"/>
      <c r="AD396" s="109" t="str">
        <f>IF(Tabla75[[#This Row],[NIF]]="","",ENTRADA!$P$19)</f>
        <v/>
      </c>
      <c r="AE396" s="109" t="str">
        <f>IF(Tabla75[[#This Row],[NIF]]="","",ENTRADA!$F$11)</f>
        <v/>
      </c>
      <c r="AF396" s="109" t="str">
        <f>IF(Tabla75[[#This Row],[NIF]]="","",ENTRADA!$F$9)</f>
        <v/>
      </c>
      <c r="AG396" s="108" t="str">
        <f>IF(Tabla75[[#This Row],[NIF]]="","",ENTRADA!$P$9)</f>
        <v/>
      </c>
    </row>
    <row r="397" spans="1:33" s="107" customFormat="1" ht="24.95" customHeight="1">
      <c r="A397" s="110"/>
      <c r="B397" s="108" t="str">
        <f>IF($A397="","",VLOOKUP($A397,Tabla7[[#All],[NIF]:[Columna1]],2,FALSE))</f>
        <v/>
      </c>
      <c r="C397" s="108" t="str">
        <f>IF($A397="","",VLOOKUP($A397,Tabla7[[#All],[NIF]:[Columna1]],3,FALSE))</f>
        <v/>
      </c>
      <c r="D397" s="109" t="str">
        <f>IF($A397="","",VLOOKUP($A397,Tabla7[[#All],[NIF]:[Columna1]],5,FALSE))</f>
        <v/>
      </c>
      <c r="E397" s="109" t="str">
        <f>IF($A397="","",VLOOKUP($A397,Tabla7[[#All],[NIF]:[Columna1]],8,FALSE))</f>
        <v/>
      </c>
      <c r="F397" s="109" t="str">
        <f>IF($A397="","",VLOOKUP($A397,Tabla7[[#All],[NIF]:[Columna1]],6,FALSE))</f>
        <v/>
      </c>
      <c r="G397" s="108" t="str">
        <f>IF($A397="","",VLOOKUP($A397,Tabla7[[#All],[NIF]:[Columna1]],7,FALSE))</f>
        <v/>
      </c>
      <c r="H397" s="109" t="str">
        <f>IF(Tabla75[[#This Row],[CAUSA VARIACIÓN]]="","","SI")</f>
        <v/>
      </c>
      <c r="I397" s="110"/>
      <c r="J397" s="120"/>
      <c r="K397" s="120"/>
      <c r="L397" s="115"/>
      <c r="M397" s="115"/>
      <c r="N397" s="115"/>
      <c r="O397" s="115"/>
      <c r="P397" s="157" t="str">
        <f t="shared" si="14"/>
        <v/>
      </c>
      <c r="Q397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7" s="124"/>
      <c r="S397" s="125"/>
      <c r="T397" s="109" t="str">
        <f t="shared" si="15"/>
        <v/>
      </c>
      <c r="U397" s="176" t="str">
        <f>IF(Tabla75[[#This Row],[NIF]]="","",(Q397*(IF(S397&gt;1,0,S397*0.1))*('NO TOCAR'!$AB$4)*(T397/10)))</f>
        <v/>
      </c>
      <c r="V397" s="114"/>
      <c r="W397" s="114"/>
      <c r="X397" s="126"/>
      <c r="Y397" s="114"/>
      <c r="Z397" s="114"/>
      <c r="AA397" s="176" t="str">
        <f>IF(A397="","",SUM(IF(Y397&gt;1,1,Y397),IF(W397&gt;12,12,W397)*0.6)*(IF(S397&gt;1,0,S397))*'NO TOCAR'!$AB$4*(T397/100))</f>
        <v/>
      </c>
      <c r="AB397" s="178" t="str">
        <f>IF(Tabla75[[#This Row],[NIF]]="","",U:U+AA:AA)</f>
        <v/>
      </c>
      <c r="AC397" s="117"/>
      <c r="AD397" s="109" t="str">
        <f>IF(Tabla75[[#This Row],[NIF]]="","",ENTRADA!$P$19)</f>
        <v/>
      </c>
      <c r="AE397" s="109" t="str">
        <f>IF(Tabla75[[#This Row],[NIF]]="","",ENTRADA!$F$11)</f>
        <v/>
      </c>
      <c r="AF397" s="109" t="str">
        <f>IF(Tabla75[[#This Row],[NIF]]="","",ENTRADA!$F$9)</f>
        <v/>
      </c>
      <c r="AG397" s="108" t="str">
        <f>IF(Tabla75[[#This Row],[NIF]]="","",ENTRADA!$P$9)</f>
        <v/>
      </c>
    </row>
    <row r="398" spans="1:33" s="107" customFormat="1" ht="24.95" customHeight="1">
      <c r="A398" s="110"/>
      <c r="B398" s="108" t="str">
        <f>IF($A398="","",VLOOKUP($A398,Tabla7[[#All],[NIF]:[Columna1]],2,FALSE))</f>
        <v/>
      </c>
      <c r="C398" s="108" t="str">
        <f>IF($A398="","",VLOOKUP($A398,Tabla7[[#All],[NIF]:[Columna1]],3,FALSE))</f>
        <v/>
      </c>
      <c r="D398" s="109" t="str">
        <f>IF($A398="","",VLOOKUP($A398,Tabla7[[#All],[NIF]:[Columna1]],5,FALSE))</f>
        <v/>
      </c>
      <c r="E398" s="109" t="str">
        <f>IF($A398="","",VLOOKUP($A398,Tabla7[[#All],[NIF]:[Columna1]],8,FALSE))</f>
        <v/>
      </c>
      <c r="F398" s="109" t="str">
        <f>IF($A398="","",VLOOKUP($A398,Tabla7[[#All],[NIF]:[Columna1]],6,FALSE))</f>
        <v/>
      </c>
      <c r="G398" s="108" t="str">
        <f>IF($A398="","",VLOOKUP($A398,Tabla7[[#All],[NIF]:[Columna1]],7,FALSE))</f>
        <v/>
      </c>
      <c r="H398" s="109" t="str">
        <f>IF(Tabla75[[#This Row],[CAUSA VARIACIÓN]]="","","SI")</f>
        <v/>
      </c>
      <c r="I398" s="110"/>
      <c r="J398" s="120"/>
      <c r="K398" s="120"/>
      <c r="L398" s="115"/>
      <c r="M398" s="160"/>
      <c r="N398" s="115"/>
      <c r="O398" s="115"/>
      <c r="P398" s="157" t="str">
        <f t="shared" si="14"/>
        <v/>
      </c>
      <c r="Q398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8" s="124"/>
      <c r="S398" s="125"/>
      <c r="T398" s="109" t="str">
        <f t="shared" si="15"/>
        <v/>
      </c>
      <c r="U398" s="176" t="str">
        <f>IF(Tabla75[[#This Row],[NIF]]="","",(Q398*(IF(S398&gt;1,0,S398*0.1))*('NO TOCAR'!$AB$4)*(T398/10)))</f>
        <v/>
      </c>
      <c r="V398" s="114"/>
      <c r="W398" s="114"/>
      <c r="X398" s="126"/>
      <c r="Y398" s="114"/>
      <c r="Z398" s="114"/>
      <c r="AA398" s="176" t="str">
        <f>IF(A398="","",SUM(IF(Y398&gt;1,1,Y398),IF(W398&gt;12,12,W398)*0.6)*(IF(S398&gt;1,0,S398))*'NO TOCAR'!$AB$4*(T398/100))</f>
        <v/>
      </c>
      <c r="AB398" s="178" t="str">
        <f>IF(Tabla75[[#This Row],[NIF]]="","",U:U+AA:AA)</f>
        <v/>
      </c>
      <c r="AC398" s="127"/>
      <c r="AD398" s="109" t="str">
        <f>IF(Tabla75[[#This Row],[NIF]]="","",ENTRADA!$P$19)</f>
        <v/>
      </c>
      <c r="AE398" s="109" t="str">
        <f>IF(Tabla75[[#This Row],[NIF]]="","",ENTRADA!$F$11)</f>
        <v/>
      </c>
      <c r="AF398" s="109" t="str">
        <f>IF(Tabla75[[#This Row],[NIF]]="","",ENTRADA!$F$9)</f>
        <v/>
      </c>
      <c r="AG398" s="108" t="str">
        <f>IF(Tabla75[[#This Row],[NIF]]="","",ENTRADA!$P$9)</f>
        <v/>
      </c>
    </row>
    <row r="399" spans="1:33" s="107" customFormat="1" ht="24.95" customHeight="1">
      <c r="A399" s="110"/>
      <c r="B399" s="108" t="str">
        <f>IF($A399="","",VLOOKUP($A399,Tabla7[[#All],[NIF]:[Columna1]],2,FALSE))</f>
        <v/>
      </c>
      <c r="C399" s="108" t="str">
        <f>IF($A399="","",VLOOKUP($A399,Tabla7[[#All],[NIF]:[Columna1]],3,FALSE))</f>
        <v/>
      </c>
      <c r="D399" s="109" t="str">
        <f>IF($A399="","",VLOOKUP($A399,Tabla7[[#All],[NIF]:[Columna1]],5,FALSE))</f>
        <v/>
      </c>
      <c r="E399" s="109" t="str">
        <f>IF($A399="","",VLOOKUP($A399,Tabla7[[#All],[NIF]:[Columna1]],8,FALSE))</f>
        <v/>
      </c>
      <c r="F399" s="109" t="str">
        <f>IF($A399="","",VLOOKUP($A399,Tabla7[[#All],[NIF]:[Columna1]],6,FALSE))</f>
        <v/>
      </c>
      <c r="G399" s="108" t="str">
        <f>IF($A399="","",VLOOKUP($A399,Tabla7[[#All],[NIF]:[Columna1]],7,FALSE))</f>
        <v/>
      </c>
      <c r="H399" s="109" t="str">
        <f>IF(Tabla75[[#This Row],[CAUSA VARIACIÓN]]="","","SI")</f>
        <v/>
      </c>
      <c r="I399" s="110"/>
      <c r="J399" s="120"/>
      <c r="K399" s="120"/>
      <c r="L399" s="115"/>
      <c r="M399" s="115"/>
      <c r="N399" s="115"/>
      <c r="O399" s="115"/>
      <c r="P399" s="157" t="str">
        <f t="shared" si="14"/>
        <v/>
      </c>
      <c r="Q399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399" s="124"/>
      <c r="S399" s="125"/>
      <c r="T399" s="109" t="str">
        <f t="shared" si="15"/>
        <v/>
      </c>
      <c r="U399" s="176" t="str">
        <f>IF(Tabla75[[#This Row],[NIF]]="","",(Q399*(IF(S399&gt;1,0,S399*0.1))*('NO TOCAR'!$AB$4)*(T399/10)))</f>
        <v/>
      </c>
      <c r="V399" s="114"/>
      <c r="W399" s="114"/>
      <c r="X399" s="126"/>
      <c r="Y399" s="114"/>
      <c r="Z399" s="114"/>
      <c r="AA399" s="176" t="str">
        <f>IF(A399="","",SUM(IF(Y399&gt;1,1,Y399),IF(W399&gt;12,12,W399)*0.6)*(IF(S399&gt;1,0,S399))*'NO TOCAR'!$AB$4*(T399/100))</f>
        <v/>
      </c>
      <c r="AB399" s="178" t="str">
        <f>IF(Tabla75[[#This Row],[NIF]]="","",U:U+AA:AA)</f>
        <v/>
      </c>
      <c r="AC399" s="127"/>
      <c r="AD399" s="109" t="str">
        <f>IF(Tabla75[[#This Row],[NIF]]="","",ENTRADA!$P$19)</f>
        <v/>
      </c>
      <c r="AE399" s="109" t="str">
        <f>IF(Tabla75[[#This Row],[NIF]]="","",ENTRADA!$F$11)</f>
        <v/>
      </c>
      <c r="AF399" s="109" t="str">
        <f>IF(Tabla75[[#This Row],[NIF]]="","",ENTRADA!$F$9)</f>
        <v/>
      </c>
      <c r="AG399" s="108" t="str">
        <f>IF(Tabla75[[#This Row],[NIF]]="","",ENTRADA!$P$9)</f>
        <v/>
      </c>
    </row>
    <row r="400" spans="1:33" s="107" customFormat="1" ht="24.95" customHeight="1">
      <c r="A400" s="110"/>
      <c r="B400" s="108" t="str">
        <f>IF($A400="","",VLOOKUP($A400,Tabla7[[#All],[NIF]:[Columna1]],2,FALSE))</f>
        <v/>
      </c>
      <c r="C400" s="108" t="str">
        <f>IF($A400="","",VLOOKUP($A400,Tabla7[[#All],[NIF]:[Columna1]],3,FALSE))</f>
        <v/>
      </c>
      <c r="D400" s="109" t="str">
        <f>IF($A400="","",VLOOKUP($A400,Tabla7[[#All],[NIF]:[Columna1]],5,FALSE))</f>
        <v/>
      </c>
      <c r="E400" s="109" t="str">
        <f>IF($A400="","",VLOOKUP($A400,Tabla7[[#All],[NIF]:[Columna1]],8,FALSE))</f>
        <v/>
      </c>
      <c r="F400" s="109" t="str">
        <f>IF($A400="","",VLOOKUP($A400,Tabla7[[#All],[NIF]:[Columna1]],6,FALSE))</f>
        <v/>
      </c>
      <c r="G400" s="108" t="str">
        <f>IF($A400="","",VLOOKUP($A400,Tabla7[[#All],[NIF]:[Columna1]],7,FALSE))</f>
        <v/>
      </c>
      <c r="H400" s="109" t="str">
        <f>IF(Tabla75[[#This Row],[CAUSA VARIACIÓN]]="","","SI")</f>
        <v/>
      </c>
      <c r="I400" s="110"/>
      <c r="J400" s="120"/>
      <c r="K400" s="120"/>
      <c r="L400" s="115"/>
      <c r="M400" s="115"/>
      <c r="N400" s="115"/>
      <c r="O400" s="115"/>
      <c r="P400" s="157" t="str">
        <f t="shared" si="14"/>
        <v/>
      </c>
      <c r="Q400" s="111" t="str">
        <f>IF(Tabla75[[#This Row],[NIF]]="","",IF(Tabla75[[#This Row],[CONTROL
ERROR]]="ERROR","",IF(Tabla75[[#This Row],[PORRATA]]="SI",Tabla75[[#This Row],[DÍAS
TRABAJADOS]]*1.16667,Tabla75[[#This Row],[DÍAS
TRABAJADOS]])))</f>
        <v/>
      </c>
      <c r="R400" s="124"/>
      <c r="S400" s="125"/>
      <c r="T400" s="109" t="str">
        <f t="shared" si="15"/>
        <v/>
      </c>
      <c r="U400" s="176" t="str">
        <f>IF(Tabla75[[#This Row],[NIF]]="","",(Q400*(IF(S400&gt;1,0,S400*0.1))*('NO TOCAR'!$AB$4)*(T400/10)))</f>
        <v/>
      </c>
      <c r="V400" s="114"/>
      <c r="W400" s="114"/>
      <c r="X400" s="114"/>
      <c r="Y400" s="114"/>
      <c r="Z400" s="126"/>
      <c r="AA400" s="176" t="str">
        <f>IF(A400="","",SUM(IF(Y400&gt;1,1,Y400),IF(W400&gt;12,12,W400)*0.6)*(IF(S400&gt;1,0,S400))*'NO TOCAR'!$AB$4*(T400/100))</f>
        <v/>
      </c>
      <c r="AB400" s="178" t="str">
        <f>IF(Tabla75[[#This Row],[NIF]]="","",U:U+AA:AA)</f>
        <v/>
      </c>
      <c r="AC400" s="127"/>
      <c r="AD400" s="109" t="str">
        <f>IF(Tabla75[[#This Row],[NIF]]="","",ENTRADA!$P$19)</f>
        <v/>
      </c>
      <c r="AE400" s="109" t="str">
        <f>IF(Tabla75[[#This Row],[NIF]]="","",ENTRADA!$F$11)</f>
        <v/>
      </c>
      <c r="AF400" s="109" t="str">
        <f>IF(Tabla75[[#This Row],[NIF]]="","",ENTRADA!$F$9)</f>
        <v/>
      </c>
      <c r="AG400" s="108" t="str">
        <f>IF(Tabla75[[#This Row],[NIF]]="","",ENTRADA!$P$9)</f>
        <v/>
      </c>
    </row>
    <row r="401" spans="28:28" ht="12">
      <c r="AB401" s="179"/>
    </row>
  </sheetData>
  <sheetProtection password="C9B5" sheet="1" objects="1" scenarios="1" formatRows="0" insertRows="0" selectLockedCells="1" sort="0" autoFilter="0" pivotTables="0"/>
  <protectedRanges>
    <protectedRange sqref="A1:AG400" name="costes"/>
  </protectedRanges>
  <conditionalFormatting sqref="P1:P1048576">
    <cfRule type="cellIs" dxfId="38" priority="1" operator="equal">
      <formula>"ERROR"</formula>
    </cfRule>
  </conditionalFormatting>
  <dataValidations count="4">
    <dataValidation type="whole" operator="lessThan" allowBlank="1" showInputMessage="1" showErrorMessage="1" sqref="L1 L401:L1048576">
      <formula1>31</formula1>
    </dataValidation>
    <dataValidation operator="equal" allowBlank="1" showInputMessage="1" showErrorMessage="1" promptTitle="SOLO PERSONAL DEL SEF" prompt="Celda no editable, solo personal del SEF" sqref="T2:U400"/>
    <dataValidation type="textLength" operator="equal" allowBlank="1" showInputMessage="1" showErrorMessage="1" errorTitle="Identificador incorrecto" error="Introducir úmeros y letras seguidos, sin guiones ni espacios" sqref="A2:A65">
      <formula1>9</formula1>
    </dataValidation>
    <dataValidation type="whole" operator="lessThan" allowBlank="1" showInputMessage="1" showErrorMessage="1" errorTitle="Error de mecanización" error="En esta columna solo se pueden introducir dias naturales enteros._x000a__x000a_En caso de prorrata de la extra deberá marcar &quot;SI&quot; en la columan PRORRATA._x000a_" sqref="L2:L400">
      <formula1>31</formula1>
    </dataValidation>
  </dataValidations>
  <pageMargins left="0.7" right="0.7" top="0.75" bottom="0.75" header="0.3" footer="0.3"/>
  <pageSetup paperSize="9" orientation="portrait" r:id="rId1"/>
  <ignoredErrors>
    <ignoredError sqref="A45:A400" calculatedColumn="1"/>
  </ignoredErrors>
  <legacyDrawing r:id="rId2"/>
  <tableParts count="1">
    <tablePart r:id="rId3"/>
  </tableParts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'NO TOCAR'!$J$3:$J$12</xm:f>
          </x14:formula1>
          <xm:sqref>I2:I400</xm:sqref>
        </x14:dataValidation>
        <x14:dataValidation type="list" allowBlank="1" showInputMessage="1" showErrorMessage="1">
          <x14:formula1>
            <xm:f>'NO TOCAR'!$AD$3:$AD$4</xm:f>
          </x14:formula1>
          <xm:sqref>M2:M400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00"/>
  <sheetViews>
    <sheetView workbookViewId="0">
      <pane ySplit="1" topLeftCell="A2" activePane="bottomLeft" state="frozen"/>
      <selection pane="bottomLeft"/>
    </sheetView>
  </sheetViews>
  <sheetFormatPr baseColWidth="10" defaultColWidth="11.42578125" defaultRowHeight="12"/>
  <cols>
    <col min="1" max="1" width="14.28515625" style="173" customWidth="1"/>
    <col min="2" max="2" width="50.140625" style="38" customWidth="1"/>
    <col min="3" max="3" width="11.42578125" style="175"/>
    <col min="4" max="4" width="12" style="175" customWidth="1"/>
    <col min="5" max="5" width="33.7109375" style="39" customWidth="1"/>
    <col min="6" max="6" width="18.28515625" style="39" bestFit="1" customWidth="1"/>
    <col min="7" max="7" width="42.42578125" style="39" customWidth="1"/>
    <col min="8" max="9" width="11.42578125" style="40"/>
    <col min="10" max="10" width="12.140625" style="38" customWidth="1"/>
    <col min="11" max="11" width="20.5703125" style="38" customWidth="1"/>
    <col min="12" max="12" width="4.42578125" style="38" customWidth="1"/>
    <col min="13" max="13" width="51.42578125" style="38" customWidth="1"/>
    <col min="14" max="14" width="5.7109375" style="38" customWidth="1"/>
    <col min="15" max="15" width="15.5703125" style="38" customWidth="1"/>
    <col min="16" max="16384" width="11.42578125" style="38"/>
  </cols>
  <sheetData>
    <row r="1" spans="1:16" ht="36.75" thickBot="1">
      <c r="A1" s="162" t="s">
        <v>18</v>
      </c>
      <c r="B1" s="163" t="s">
        <v>259</v>
      </c>
      <c r="C1" s="162" t="s">
        <v>170</v>
      </c>
      <c r="D1" s="162" t="s">
        <v>171</v>
      </c>
      <c r="E1" s="162" t="s">
        <v>182</v>
      </c>
      <c r="F1" s="164" t="s">
        <v>253</v>
      </c>
      <c r="G1" s="163" t="s">
        <v>260</v>
      </c>
      <c r="H1" s="162" t="s">
        <v>176</v>
      </c>
      <c r="I1" s="164" t="s">
        <v>186</v>
      </c>
      <c r="J1" s="162" t="s">
        <v>177</v>
      </c>
      <c r="K1" s="162" t="s">
        <v>190</v>
      </c>
      <c r="M1" s="165" t="s">
        <v>183</v>
      </c>
      <c r="N1" s="166"/>
      <c r="O1" s="167" t="s">
        <v>184</v>
      </c>
      <c r="P1" s="168">
        <f>COUNTA(A2:A100)</f>
        <v>0</v>
      </c>
    </row>
    <row r="2" spans="1:16">
      <c r="A2" s="169"/>
      <c r="B2" s="58" t="str">
        <f>IF($A2="","",(VLOOKUP(A2,Tabla7[[#All],[NIF]:[OBSERVACIONES]],2,FALSE)))</f>
        <v/>
      </c>
      <c r="C2" s="174"/>
      <c r="D2" s="174"/>
      <c r="E2" s="37"/>
      <c r="F2" s="207"/>
      <c r="G2" s="57" t="str">
        <f>IF($F2="","",VLOOKUP($F2,Tabla7[[#All],[NIF]:[OBSERVACIONES]],2,FALSE))</f>
        <v/>
      </c>
      <c r="H2" s="57" t="str">
        <f>IF($F2="","",VLOOKUP($A2,Tabla75[#All],19,FALSE))</f>
        <v/>
      </c>
      <c r="I2" s="57" t="str">
        <f>IF($F2="","",VLOOKUP($F2,Tabla75[#All],19,FALSE))</f>
        <v/>
      </c>
      <c r="J2" s="57" t="str">
        <f t="shared" ref="J2" si="0">IF(A2="","",IF(F2="","",I2-H2))</f>
        <v/>
      </c>
      <c r="K2" s="58" t="str">
        <f t="shared" ref="K2" si="1">IF(A2="","",IF(F2="","",IF(J2&gt;=0,"CORRECTO","NO SUBVENCIONABLE")))</f>
        <v/>
      </c>
    </row>
    <row r="3" spans="1:16">
      <c r="A3" s="170"/>
      <c r="B3" s="58" t="str">
        <f>IF($A3="","",(VLOOKUP(A3,Tabla7[[#All],[NIF]:[OBSERVACIONES]],2,FALSE)))</f>
        <v/>
      </c>
      <c r="C3" s="174"/>
      <c r="D3" s="174"/>
      <c r="E3" s="37"/>
      <c r="F3" s="37"/>
      <c r="G3" s="57" t="str">
        <f>IF($F3="","",VLOOKUP($F3,Tabla75[#All],2,FALSE))</f>
        <v/>
      </c>
      <c r="H3" s="57" t="str">
        <f>IF($F3="","",VLOOKUP($A3,Tabla75[#All],19,FALSE))</f>
        <v/>
      </c>
      <c r="I3" s="57" t="str">
        <f>IF($F3="","",VLOOKUP($F3,Tabla75[#All],19,FALSE))</f>
        <v/>
      </c>
      <c r="J3" s="57" t="str">
        <f t="shared" ref="J3:J66" si="2">IF(A3="","",IF(F3="","",I3-H3))</f>
        <v/>
      </c>
      <c r="K3" s="58" t="str">
        <f t="shared" ref="K3:K66" si="3">IF(A3="","",IF(F3="","",IF(J3&gt;=0,"CORRECTO","NO SUBVENCIONABLE")))</f>
        <v/>
      </c>
    </row>
    <row r="4" spans="1:16">
      <c r="A4" s="171"/>
      <c r="B4" s="58" t="str">
        <f>IF($A4="","",(VLOOKUP(A4,Tabla7[[#All],[NIF]:[OBSERVACIONES]],2,FALSE)))</f>
        <v/>
      </c>
      <c r="C4" s="174"/>
      <c r="D4" s="174"/>
      <c r="E4" s="37"/>
      <c r="F4" s="37"/>
      <c r="G4" s="57" t="str">
        <f>IF($F4="","",VLOOKUP($F4,Tabla75[#All],2,FALSE))</f>
        <v/>
      </c>
      <c r="H4" s="57" t="str">
        <f>IF($F4="","",VLOOKUP($A4,Tabla75[#All],19,FALSE))</f>
        <v/>
      </c>
      <c r="I4" s="57" t="str">
        <f>IF($F4="","",VLOOKUP($F4,Tabla75[#All],19,FALSE))</f>
        <v/>
      </c>
      <c r="J4" s="57" t="str">
        <f t="shared" si="2"/>
        <v/>
      </c>
      <c r="K4" s="58" t="str">
        <f t="shared" si="3"/>
        <v/>
      </c>
    </row>
    <row r="5" spans="1:16">
      <c r="A5" s="170"/>
      <c r="B5" s="58" t="str">
        <f>IF($A5="","",(VLOOKUP(A5,Tabla7[[#All],[NIF]:[OBSERVACIONES]],2,FALSE)))</f>
        <v/>
      </c>
      <c r="C5" s="174"/>
      <c r="D5" s="174"/>
      <c r="E5" s="37"/>
      <c r="F5" s="37"/>
      <c r="G5" s="57" t="str">
        <f>IF($F5="","",VLOOKUP($F5,Tabla75[#All],2,FALSE))</f>
        <v/>
      </c>
      <c r="H5" s="57" t="str">
        <f>IF($F5="","",VLOOKUP($A5,Tabla75[#All],19,FALSE))</f>
        <v/>
      </c>
      <c r="I5" s="57" t="str">
        <f>IF($F5="","",VLOOKUP($F5,Tabla75[#All],19,FALSE))</f>
        <v/>
      </c>
      <c r="J5" s="57" t="str">
        <f t="shared" si="2"/>
        <v/>
      </c>
      <c r="K5" s="58" t="str">
        <f t="shared" si="3"/>
        <v/>
      </c>
    </row>
    <row r="6" spans="1:16">
      <c r="A6" s="172"/>
      <c r="B6" s="58" t="str">
        <f>IF($A6="","",(VLOOKUP(A6,Tabla7[[#All],[NIF]:[OBSERVACIONES]],2,FALSE)))</f>
        <v/>
      </c>
      <c r="C6" s="174"/>
      <c r="D6" s="174"/>
      <c r="E6" s="37"/>
      <c r="F6" s="37"/>
      <c r="G6" s="57" t="str">
        <f>IF($F6="","",VLOOKUP($F6,Tabla75[#All],2,FALSE))</f>
        <v/>
      </c>
      <c r="H6" s="57" t="str">
        <f>IF($F6="","",VLOOKUP($A6,Tabla75[#All],19,FALSE))</f>
        <v/>
      </c>
      <c r="I6" s="57" t="str">
        <f>IF($F6="","",VLOOKUP($F6,Tabla75[#All],19,FALSE))</f>
        <v/>
      </c>
      <c r="J6" s="57" t="str">
        <f t="shared" si="2"/>
        <v/>
      </c>
      <c r="K6" s="58" t="str">
        <f t="shared" si="3"/>
        <v/>
      </c>
    </row>
    <row r="7" spans="1:16">
      <c r="A7" s="170"/>
      <c r="B7" s="58" t="str">
        <f>IF($A7="","",(VLOOKUP(A7,Tabla7[[#All],[NIF]:[OBSERVACIONES]],2,FALSE)))</f>
        <v/>
      </c>
      <c r="C7" s="174"/>
      <c r="D7" s="174"/>
      <c r="E7" s="37"/>
      <c r="F7" s="37"/>
      <c r="G7" s="57" t="str">
        <f>IF($F7="","",VLOOKUP($F7,Tabla75[#All],2,FALSE))</f>
        <v/>
      </c>
      <c r="H7" s="57" t="str">
        <f>IF($F7="","",VLOOKUP($A7,Tabla75[#All],19,FALSE))</f>
        <v/>
      </c>
      <c r="I7" s="57" t="str">
        <f>IF($F7="","",VLOOKUP($F7,Tabla75[#All],19,FALSE))</f>
        <v/>
      </c>
      <c r="J7" s="57" t="str">
        <f t="shared" si="2"/>
        <v/>
      </c>
      <c r="K7" s="58" t="str">
        <f t="shared" si="3"/>
        <v/>
      </c>
    </row>
    <row r="8" spans="1:16">
      <c r="A8" s="170"/>
      <c r="B8" s="58" t="str">
        <f>IF($A8="","",(VLOOKUP(A8,Tabla7[[#All],[NIF]:[OBSERVACIONES]],2,FALSE)))</f>
        <v/>
      </c>
      <c r="C8" s="174"/>
      <c r="D8" s="174"/>
      <c r="E8" s="37"/>
      <c r="F8" s="37"/>
      <c r="G8" s="57" t="str">
        <f>IF($F8="","",VLOOKUP($F8,Tabla75[#All],2,FALSE))</f>
        <v/>
      </c>
      <c r="H8" s="57" t="str">
        <f>IF($F8="","",VLOOKUP($A8,Tabla75[#All],19,FALSE))</f>
        <v/>
      </c>
      <c r="I8" s="57" t="str">
        <f>IF($F8="","",VLOOKUP($F8,Tabla75[#All],19,FALSE))</f>
        <v/>
      </c>
      <c r="J8" s="57" t="str">
        <f t="shared" si="2"/>
        <v/>
      </c>
      <c r="K8" s="58" t="str">
        <f t="shared" si="3"/>
        <v/>
      </c>
    </row>
    <row r="9" spans="1:16">
      <c r="A9" s="170"/>
      <c r="B9" s="58" t="str">
        <f>IF($A9="","",(VLOOKUP(A9,Tabla7[[#All],[NIF]:[OBSERVACIONES]],2,FALSE)))</f>
        <v/>
      </c>
      <c r="C9" s="174"/>
      <c r="D9" s="174"/>
      <c r="E9" s="37"/>
      <c r="F9" s="37"/>
      <c r="G9" s="57" t="str">
        <f>IF($F9="","",VLOOKUP($F9,Tabla75[#All],2,FALSE))</f>
        <v/>
      </c>
      <c r="H9" s="57" t="str">
        <f>IF($F9="","",VLOOKUP($A9,Tabla75[#All],19,FALSE))</f>
        <v/>
      </c>
      <c r="I9" s="57" t="str">
        <f>IF($F9="","",VLOOKUP($F9,Tabla75[#All],19,FALSE))</f>
        <v/>
      </c>
      <c r="J9" s="57" t="str">
        <f t="shared" si="2"/>
        <v/>
      </c>
      <c r="K9" s="58" t="str">
        <f t="shared" si="3"/>
        <v/>
      </c>
    </row>
    <row r="10" spans="1:16">
      <c r="A10" s="170"/>
      <c r="B10" s="58" t="str">
        <f>IF($A10="","",(VLOOKUP(A10,Tabla7[[#All],[NIF]:[OBSERVACIONES]],2,FALSE)))</f>
        <v/>
      </c>
      <c r="C10" s="174"/>
      <c r="D10" s="174"/>
      <c r="E10" s="37"/>
      <c r="F10" s="37"/>
      <c r="G10" s="57" t="str">
        <f>IF($F10="","",VLOOKUP($F10,Tabla75[#All],2,FALSE))</f>
        <v/>
      </c>
      <c r="H10" s="57" t="str">
        <f>IF($F10="","",VLOOKUP($A10,Tabla75[#All],19,FALSE))</f>
        <v/>
      </c>
      <c r="I10" s="57" t="str">
        <f>IF($F10="","",VLOOKUP($F10,Tabla75[#All],19,FALSE))</f>
        <v/>
      </c>
      <c r="J10" s="57" t="str">
        <f t="shared" si="2"/>
        <v/>
      </c>
      <c r="K10" s="58" t="str">
        <f t="shared" si="3"/>
        <v/>
      </c>
    </row>
    <row r="11" spans="1:16">
      <c r="A11" s="170"/>
      <c r="B11" s="58" t="str">
        <f>IF($A11="","",(VLOOKUP(A11,Tabla7[[#All],[NIF]:[OBSERVACIONES]],2,FALSE)))</f>
        <v/>
      </c>
      <c r="C11" s="174"/>
      <c r="D11" s="174"/>
      <c r="E11" s="37"/>
      <c r="F11" s="37"/>
      <c r="G11" s="57" t="str">
        <f>IF($F11="","",VLOOKUP($F11,Tabla75[#All],2,FALSE))</f>
        <v/>
      </c>
      <c r="H11" s="57" t="str">
        <f>IF($F11="","",VLOOKUP($A11,Tabla75[#All],19,FALSE))</f>
        <v/>
      </c>
      <c r="I11" s="57" t="str">
        <f>IF($F11="","",VLOOKUP($F11,Tabla75[#All],19,FALSE))</f>
        <v/>
      </c>
      <c r="J11" s="57" t="str">
        <f t="shared" si="2"/>
        <v/>
      </c>
      <c r="K11" s="58" t="str">
        <f t="shared" si="3"/>
        <v/>
      </c>
    </row>
    <row r="12" spans="1:16">
      <c r="A12" s="170"/>
      <c r="B12" s="58" t="str">
        <f>IF($A12="","",(VLOOKUP(A12,Tabla7[[#All],[NIF]:[OBSERVACIONES]],2,FALSE)))</f>
        <v/>
      </c>
      <c r="C12" s="174"/>
      <c r="D12" s="174"/>
      <c r="E12" s="37"/>
      <c r="F12" s="37"/>
      <c r="G12" s="57" t="str">
        <f>IF($F12="","",VLOOKUP($F12,Tabla75[#All],2,FALSE))</f>
        <v/>
      </c>
      <c r="H12" s="57" t="str">
        <f>IF($F12="","",VLOOKUP($A12,Tabla75[#All],19,FALSE))</f>
        <v/>
      </c>
      <c r="I12" s="57" t="str">
        <f>IF($F12="","",VLOOKUP($F12,Tabla75[#All],19,FALSE))</f>
        <v/>
      </c>
      <c r="J12" s="57" t="str">
        <f t="shared" si="2"/>
        <v/>
      </c>
      <c r="K12" s="58" t="str">
        <f t="shared" si="3"/>
        <v/>
      </c>
    </row>
    <row r="13" spans="1:16">
      <c r="A13" s="170"/>
      <c r="B13" s="58" t="str">
        <f>IF($A13="","",(VLOOKUP(A13,Tabla7[[#All],[NIF]:[OBSERVACIONES]],2,FALSE)))</f>
        <v/>
      </c>
      <c r="C13" s="174"/>
      <c r="D13" s="174"/>
      <c r="E13" s="37"/>
      <c r="F13" s="37"/>
      <c r="G13" s="57" t="str">
        <f>IF($F13="","",VLOOKUP($F13,Tabla75[#All],2,FALSE))</f>
        <v/>
      </c>
      <c r="H13" s="57" t="str">
        <f>IF($F13="","",VLOOKUP($A13,Tabla75[#All],19,FALSE))</f>
        <v/>
      </c>
      <c r="I13" s="57" t="str">
        <f>IF($F13="","",VLOOKUP($F13,Tabla75[#All],19,FALSE))</f>
        <v/>
      </c>
      <c r="J13" s="57" t="str">
        <f t="shared" si="2"/>
        <v/>
      </c>
      <c r="K13" s="58" t="str">
        <f t="shared" si="3"/>
        <v/>
      </c>
    </row>
    <row r="14" spans="1:16">
      <c r="A14" s="170"/>
      <c r="B14" s="58" t="str">
        <f>IF($A14="","",(VLOOKUP(A14,Tabla7[[#All],[NIF]:[OBSERVACIONES]],2,FALSE)))</f>
        <v/>
      </c>
      <c r="C14" s="174"/>
      <c r="D14" s="174"/>
      <c r="E14" s="37"/>
      <c r="F14" s="37"/>
      <c r="G14" s="57" t="str">
        <f>IF($F14="","",VLOOKUP($F14,Tabla75[#All],2,FALSE))</f>
        <v/>
      </c>
      <c r="H14" s="57" t="str">
        <f>IF($F14="","",VLOOKUP($A14,Tabla75[#All],19,FALSE))</f>
        <v/>
      </c>
      <c r="I14" s="57" t="str">
        <f>IF($F14="","",VLOOKUP($F14,Tabla75[#All],19,FALSE))</f>
        <v/>
      </c>
      <c r="J14" s="57" t="str">
        <f t="shared" si="2"/>
        <v/>
      </c>
      <c r="K14" s="58" t="str">
        <f t="shared" si="3"/>
        <v/>
      </c>
    </row>
    <row r="15" spans="1:16">
      <c r="A15" s="170"/>
      <c r="B15" s="58" t="str">
        <f>IF($A15="","",(VLOOKUP(A15,Tabla7[[#All],[NIF]:[OBSERVACIONES]],2,FALSE)))</f>
        <v/>
      </c>
      <c r="C15" s="174"/>
      <c r="D15" s="174"/>
      <c r="E15" s="37"/>
      <c r="F15" s="37"/>
      <c r="G15" s="57" t="str">
        <f>IF($F15="","",VLOOKUP($F15,Tabla75[#All],2,FALSE))</f>
        <v/>
      </c>
      <c r="H15" s="57" t="str">
        <f>IF($F15="","",VLOOKUP($A15,Tabla75[#All],19,FALSE))</f>
        <v/>
      </c>
      <c r="I15" s="57" t="str">
        <f>IF($F15="","",VLOOKUP($F15,Tabla75[#All],19,FALSE))</f>
        <v/>
      </c>
      <c r="J15" s="57" t="str">
        <f t="shared" si="2"/>
        <v/>
      </c>
      <c r="K15" s="58" t="str">
        <f t="shared" si="3"/>
        <v/>
      </c>
    </row>
    <row r="16" spans="1:16">
      <c r="A16" s="170"/>
      <c r="B16" s="58" t="str">
        <f>IF($A16="","",(VLOOKUP(A16,Tabla7[[#All],[NIF]:[OBSERVACIONES]],2,FALSE)))</f>
        <v/>
      </c>
      <c r="C16" s="174"/>
      <c r="D16" s="174"/>
      <c r="E16" s="37"/>
      <c r="F16" s="37"/>
      <c r="G16" s="57" t="str">
        <f>IF($F16="","",VLOOKUP($F16,Tabla75[#All],2,FALSE))</f>
        <v/>
      </c>
      <c r="H16" s="57" t="str">
        <f>IF($F16="","",VLOOKUP($A16,Tabla75[#All],19,FALSE))</f>
        <v/>
      </c>
      <c r="I16" s="57" t="str">
        <f>IF($F16="","",VLOOKUP($F16,Tabla75[#All],19,FALSE))</f>
        <v/>
      </c>
      <c r="J16" s="57" t="str">
        <f t="shared" si="2"/>
        <v/>
      </c>
      <c r="K16" s="58" t="str">
        <f t="shared" si="3"/>
        <v/>
      </c>
    </row>
    <row r="17" spans="1:11">
      <c r="A17" s="170"/>
      <c r="B17" s="58" t="str">
        <f>IF($A17="","",(VLOOKUP(A17,Tabla7[[#All],[NIF]:[OBSERVACIONES]],2,FALSE)))</f>
        <v/>
      </c>
      <c r="C17" s="174"/>
      <c r="D17" s="174"/>
      <c r="E17" s="37"/>
      <c r="F17" s="37"/>
      <c r="G17" s="57" t="str">
        <f>IF($F17="","",VLOOKUP($F17,Tabla75[#All],2,FALSE))</f>
        <v/>
      </c>
      <c r="H17" s="57" t="str">
        <f>IF($F17="","",VLOOKUP($A17,Tabla75[#All],19,FALSE))</f>
        <v/>
      </c>
      <c r="I17" s="57" t="str">
        <f>IF($F17="","",VLOOKUP($F17,Tabla75[#All],19,FALSE))</f>
        <v/>
      </c>
      <c r="J17" s="57" t="str">
        <f t="shared" si="2"/>
        <v/>
      </c>
      <c r="K17" s="58" t="str">
        <f t="shared" si="3"/>
        <v/>
      </c>
    </row>
    <row r="18" spans="1:11">
      <c r="A18" s="170"/>
      <c r="B18" s="58" t="str">
        <f>IF($A18="","",(VLOOKUP(A18,Tabla7[[#All],[NIF]:[OBSERVACIONES]],2,FALSE)))</f>
        <v/>
      </c>
      <c r="C18" s="174"/>
      <c r="D18" s="174"/>
      <c r="E18" s="37"/>
      <c r="F18" s="37"/>
      <c r="G18" s="57" t="str">
        <f>IF($F18="","",VLOOKUP($F18,Tabla75[#All],2,FALSE))</f>
        <v/>
      </c>
      <c r="H18" s="57" t="str">
        <f>IF($F18="","",VLOOKUP($A18,Tabla75[#All],19,FALSE))</f>
        <v/>
      </c>
      <c r="I18" s="57" t="str">
        <f>IF($F18="","",VLOOKUP($F18,Tabla75[#All],19,FALSE))</f>
        <v/>
      </c>
      <c r="J18" s="57" t="str">
        <f t="shared" si="2"/>
        <v/>
      </c>
      <c r="K18" s="58" t="str">
        <f t="shared" si="3"/>
        <v/>
      </c>
    </row>
    <row r="19" spans="1:11">
      <c r="A19" s="170"/>
      <c r="B19" s="58" t="str">
        <f>IF($A19="","",(VLOOKUP(A19,Tabla7[[#All],[NIF]:[OBSERVACIONES]],2,FALSE)))</f>
        <v/>
      </c>
      <c r="C19" s="174"/>
      <c r="D19" s="174"/>
      <c r="E19" s="37"/>
      <c r="F19" s="37"/>
      <c r="G19" s="57" t="str">
        <f>IF($F19="","",VLOOKUP($F19,Tabla75[#All],2,FALSE))</f>
        <v/>
      </c>
      <c r="H19" s="57" t="str">
        <f>IF($F19="","",VLOOKUP($A19,Tabla75[#All],19,FALSE))</f>
        <v/>
      </c>
      <c r="I19" s="57" t="str">
        <f>IF($F19="","",VLOOKUP($F19,Tabla75[#All],19,FALSE))</f>
        <v/>
      </c>
      <c r="J19" s="57" t="str">
        <f t="shared" si="2"/>
        <v/>
      </c>
      <c r="K19" s="58" t="str">
        <f t="shared" si="3"/>
        <v/>
      </c>
    </row>
    <row r="20" spans="1:11">
      <c r="A20" s="170"/>
      <c r="B20" s="58" t="str">
        <f>IF($A20="","",(VLOOKUP(A20,Tabla7[[#All],[NIF]:[OBSERVACIONES]],2,FALSE)))</f>
        <v/>
      </c>
      <c r="C20" s="174"/>
      <c r="D20" s="174"/>
      <c r="E20" s="37"/>
      <c r="F20" s="37"/>
      <c r="G20" s="57" t="str">
        <f>IF($F20="","",VLOOKUP($F20,Tabla75[#All],2,FALSE))</f>
        <v/>
      </c>
      <c r="H20" s="57" t="str">
        <f>IF($F20="","",VLOOKUP($A20,Tabla75[#All],19,FALSE))</f>
        <v/>
      </c>
      <c r="I20" s="57" t="str">
        <f>IF($F20="","",VLOOKUP($F20,Tabla75[#All],19,FALSE))</f>
        <v/>
      </c>
      <c r="J20" s="57" t="str">
        <f t="shared" si="2"/>
        <v/>
      </c>
      <c r="K20" s="58" t="str">
        <f t="shared" si="3"/>
        <v/>
      </c>
    </row>
    <row r="21" spans="1:11">
      <c r="A21" s="170"/>
      <c r="B21" s="58" t="str">
        <f>IF($A21="","",(VLOOKUP(A21,Tabla7[[#All],[NIF]:[OBSERVACIONES]],2,FALSE)))</f>
        <v/>
      </c>
      <c r="C21" s="174"/>
      <c r="D21" s="174"/>
      <c r="E21" s="37"/>
      <c r="F21" s="37"/>
      <c r="G21" s="57" t="str">
        <f>IF($F21="","",VLOOKUP($F21,Tabla75[#All],2,FALSE))</f>
        <v/>
      </c>
      <c r="H21" s="57" t="str">
        <f>IF($F21="","",VLOOKUP($A21,Tabla75[#All],19,FALSE))</f>
        <v/>
      </c>
      <c r="I21" s="57" t="str">
        <f>IF($F21="","",VLOOKUP($F21,Tabla75[#All],19,FALSE))</f>
        <v/>
      </c>
      <c r="J21" s="57" t="str">
        <f t="shared" si="2"/>
        <v/>
      </c>
      <c r="K21" s="58" t="str">
        <f t="shared" si="3"/>
        <v/>
      </c>
    </row>
    <row r="22" spans="1:11">
      <c r="A22" s="170"/>
      <c r="B22" s="58" t="str">
        <f>IF($A22="","",(VLOOKUP(A22,Tabla7[[#All],[NIF]:[OBSERVACIONES]],2,FALSE)))</f>
        <v/>
      </c>
      <c r="C22" s="174"/>
      <c r="D22" s="174"/>
      <c r="E22" s="37"/>
      <c r="F22" s="37"/>
      <c r="G22" s="57" t="str">
        <f>IF($F22="","",VLOOKUP($F22,Tabla75[#All],2,FALSE))</f>
        <v/>
      </c>
      <c r="H22" s="57" t="str">
        <f>IF($F22="","",VLOOKUP($A22,Tabla75[#All],19,FALSE))</f>
        <v/>
      </c>
      <c r="I22" s="57" t="str">
        <f>IF($F22="","",VLOOKUP($F22,Tabla75[#All],19,FALSE))</f>
        <v/>
      </c>
      <c r="J22" s="57" t="str">
        <f t="shared" si="2"/>
        <v/>
      </c>
      <c r="K22" s="58" t="str">
        <f t="shared" si="3"/>
        <v/>
      </c>
    </row>
    <row r="23" spans="1:11">
      <c r="A23" s="170"/>
      <c r="B23" s="58" t="str">
        <f>IF($A23="","",(VLOOKUP(A23,Tabla7[[#All],[NIF]:[OBSERVACIONES]],2,FALSE)))</f>
        <v/>
      </c>
      <c r="C23" s="174"/>
      <c r="D23" s="174"/>
      <c r="E23" s="37"/>
      <c r="F23" s="37"/>
      <c r="G23" s="57" t="str">
        <f>IF($F23="","",VLOOKUP($F23,Tabla75[#All],2,FALSE))</f>
        <v/>
      </c>
      <c r="H23" s="57" t="str">
        <f>IF($F23="","",VLOOKUP($A23,Tabla75[#All],19,FALSE))</f>
        <v/>
      </c>
      <c r="I23" s="57" t="str">
        <f>IF($F23="","",VLOOKUP($F23,Tabla75[#All],19,FALSE))</f>
        <v/>
      </c>
      <c r="J23" s="57" t="str">
        <f t="shared" si="2"/>
        <v/>
      </c>
      <c r="K23" s="58" t="str">
        <f t="shared" si="3"/>
        <v/>
      </c>
    </row>
    <row r="24" spans="1:11">
      <c r="A24" s="170"/>
      <c r="B24" s="58" t="str">
        <f>IF($A24="","",(VLOOKUP(A24,Tabla7[[#All],[NIF]:[OBSERVACIONES]],2,FALSE)))</f>
        <v/>
      </c>
      <c r="C24" s="174"/>
      <c r="D24" s="174"/>
      <c r="E24" s="37"/>
      <c r="F24" s="37"/>
      <c r="G24" s="57" t="str">
        <f>IF($F24="","",VLOOKUP($F24,Tabla75[#All],2,FALSE))</f>
        <v/>
      </c>
      <c r="H24" s="57" t="str">
        <f>IF($F24="","",VLOOKUP($A24,Tabla75[#All],19,FALSE))</f>
        <v/>
      </c>
      <c r="I24" s="57" t="str">
        <f>IF($F24="","",VLOOKUP($F24,Tabla75[#All],19,FALSE))</f>
        <v/>
      </c>
      <c r="J24" s="57" t="str">
        <f t="shared" si="2"/>
        <v/>
      </c>
      <c r="K24" s="58" t="str">
        <f t="shared" si="3"/>
        <v/>
      </c>
    </row>
    <row r="25" spans="1:11">
      <c r="A25" s="170"/>
      <c r="B25" s="58" t="str">
        <f>IF($A25="","",(VLOOKUP(A25,Tabla7[[#All],[NIF]:[OBSERVACIONES]],2,FALSE)))</f>
        <v/>
      </c>
      <c r="C25" s="174"/>
      <c r="D25" s="174"/>
      <c r="E25" s="37"/>
      <c r="F25" s="37"/>
      <c r="G25" s="57" t="str">
        <f>IF($F25="","",VLOOKUP($F25,Tabla75[#All],2,FALSE))</f>
        <v/>
      </c>
      <c r="H25" s="57" t="str">
        <f>IF($F25="","",VLOOKUP($A25,Tabla75[#All],19,FALSE))</f>
        <v/>
      </c>
      <c r="I25" s="57" t="str">
        <f>IF($F25="","",VLOOKUP($F25,Tabla75[#All],19,FALSE))</f>
        <v/>
      </c>
      <c r="J25" s="57" t="str">
        <f t="shared" si="2"/>
        <v/>
      </c>
      <c r="K25" s="58" t="str">
        <f t="shared" si="3"/>
        <v/>
      </c>
    </row>
    <row r="26" spans="1:11">
      <c r="A26" s="170"/>
      <c r="B26" s="58" t="str">
        <f>IF($A26="","",(VLOOKUP(A26,Tabla7[[#All],[NIF]:[OBSERVACIONES]],2,FALSE)))</f>
        <v/>
      </c>
      <c r="C26" s="174"/>
      <c r="D26" s="174"/>
      <c r="E26" s="37"/>
      <c r="F26" s="37"/>
      <c r="G26" s="57" t="str">
        <f>IF($F26="","",VLOOKUP($F26,Tabla75[#All],2,FALSE))</f>
        <v/>
      </c>
      <c r="H26" s="57" t="str">
        <f>IF($F26="","",VLOOKUP($A26,Tabla75[#All],19,FALSE))</f>
        <v/>
      </c>
      <c r="I26" s="57" t="str">
        <f>IF($F26="","",VLOOKUP($F26,Tabla75[#All],19,FALSE))</f>
        <v/>
      </c>
      <c r="J26" s="57" t="str">
        <f t="shared" si="2"/>
        <v/>
      </c>
      <c r="K26" s="58" t="str">
        <f t="shared" si="3"/>
        <v/>
      </c>
    </row>
    <row r="27" spans="1:11">
      <c r="A27" s="170"/>
      <c r="B27" s="58" t="str">
        <f>IF($A27="","",(VLOOKUP(A27,Tabla7[[#All],[NIF]:[OBSERVACIONES]],2,FALSE)))</f>
        <v/>
      </c>
      <c r="C27" s="174"/>
      <c r="D27" s="174"/>
      <c r="E27" s="37"/>
      <c r="F27" s="37"/>
      <c r="G27" s="57" t="str">
        <f>IF($F27="","",VLOOKUP($F27,Tabla75[#All],2,FALSE))</f>
        <v/>
      </c>
      <c r="H27" s="57" t="str">
        <f>IF($F27="","",VLOOKUP($A27,Tabla75[#All],19,FALSE))</f>
        <v/>
      </c>
      <c r="I27" s="57" t="str">
        <f>IF($F27="","",VLOOKUP($F27,Tabla75[#All],19,FALSE))</f>
        <v/>
      </c>
      <c r="J27" s="57" t="str">
        <f t="shared" si="2"/>
        <v/>
      </c>
      <c r="K27" s="58" t="str">
        <f t="shared" si="3"/>
        <v/>
      </c>
    </row>
    <row r="28" spans="1:11">
      <c r="A28" s="170"/>
      <c r="B28" s="58" t="str">
        <f>IF($A28="","",(VLOOKUP(A28,Tabla7[[#All],[NIF]:[OBSERVACIONES]],2,FALSE)))</f>
        <v/>
      </c>
      <c r="C28" s="174"/>
      <c r="D28" s="174"/>
      <c r="E28" s="37"/>
      <c r="F28" s="37"/>
      <c r="G28" s="57" t="str">
        <f>IF($F28="","",VLOOKUP($F28,Tabla75[#All],2,FALSE))</f>
        <v/>
      </c>
      <c r="H28" s="57" t="str">
        <f>IF($F28="","",VLOOKUP($A28,Tabla75[#All],19,FALSE))</f>
        <v/>
      </c>
      <c r="I28" s="57" t="str">
        <f>IF($F28="","",VLOOKUP($F28,Tabla75[#All],19,FALSE))</f>
        <v/>
      </c>
      <c r="J28" s="57" t="str">
        <f t="shared" si="2"/>
        <v/>
      </c>
      <c r="K28" s="58" t="str">
        <f t="shared" si="3"/>
        <v/>
      </c>
    </row>
    <row r="29" spans="1:11">
      <c r="A29" s="170"/>
      <c r="B29" s="58" t="str">
        <f>IF($A29="","",(VLOOKUP(A29,Tabla7[[#All],[NIF]:[OBSERVACIONES]],2,FALSE)))</f>
        <v/>
      </c>
      <c r="C29" s="174"/>
      <c r="D29" s="174"/>
      <c r="E29" s="37"/>
      <c r="F29" s="37"/>
      <c r="G29" s="57" t="str">
        <f>IF($F29="","",VLOOKUP($F29,Tabla75[#All],2,FALSE))</f>
        <v/>
      </c>
      <c r="H29" s="57" t="str">
        <f>IF($F29="","",VLOOKUP($A29,Tabla75[#All],19,FALSE))</f>
        <v/>
      </c>
      <c r="I29" s="57" t="str">
        <f>IF($F29="","",VLOOKUP($F29,Tabla75[#All],19,FALSE))</f>
        <v/>
      </c>
      <c r="J29" s="57" t="str">
        <f t="shared" si="2"/>
        <v/>
      </c>
      <c r="K29" s="58" t="str">
        <f t="shared" si="3"/>
        <v/>
      </c>
    </row>
    <row r="30" spans="1:11">
      <c r="A30" s="170"/>
      <c r="B30" s="58" t="str">
        <f>IF($A30="","",(VLOOKUP(A30,Tabla7[[#All],[NIF]:[OBSERVACIONES]],2,FALSE)))</f>
        <v/>
      </c>
      <c r="C30" s="174"/>
      <c r="D30" s="174"/>
      <c r="E30" s="37"/>
      <c r="F30" s="37"/>
      <c r="G30" s="57" t="str">
        <f>IF($F30="","",VLOOKUP($F30,Tabla75[#All],2,FALSE))</f>
        <v/>
      </c>
      <c r="H30" s="57" t="str">
        <f>IF($F30="","",VLOOKUP($A30,Tabla75[#All],19,FALSE))</f>
        <v/>
      </c>
      <c r="I30" s="57" t="str">
        <f>IF($F30="","",VLOOKUP($F30,Tabla75[#All],19,FALSE))</f>
        <v/>
      </c>
      <c r="J30" s="57" t="str">
        <f t="shared" si="2"/>
        <v/>
      </c>
      <c r="K30" s="58" t="str">
        <f t="shared" si="3"/>
        <v/>
      </c>
    </row>
    <row r="31" spans="1:11">
      <c r="A31" s="170"/>
      <c r="B31" s="58" t="str">
        <f>IF($A31="","",(VLOOKUP(A31,Tabla7[[#All],[NIF]:[OBSERVACIONES]],2,FALSE)))</f>
        <v/>
      </c>
      <c r="C31" s="174"/>
      <c r="D31" s="174"/>
      <c r="E31" s="37"/>
      <c r="F31" s="37"/>
      <c r="G31" s="57" t="str">
        <f>IF($F31="","",VLOOKUP($F31,Tabla75[#All],2,FALSE))</f>
        <v/>
      </c>
      <c r="H31" s="57" t="str">
        <f>IF($F31="","",VLOOKUP($A31,Tabla75[#All],19,FALSE))</f>
        <v/>
      </c>
      <c r="I31" s="57" t="str">
        <f>IF($F31="","",VLOOKUP($F31,Tabla75[#All],19,FALSE))</f>
        <v/>
      </c>
      <c r="J31" s="57" t="str">
        <f t="shared" si="2"/>
        <v/>
      </c>
      <c r="K31" s="58" t="str">
        <f t="shared" si="3"/>
        <v/>
      </c>
    </row>
    <row r="32" spans="1:11">
      <c r="A32" s="170"/>
      <c r="B32" s="58" t="str">
        <f>IF($A32="","",(VLOOKUP(A32,Tabla7[[#All],[NIF]:[OBSERVACIONES]],2,FALSE)))</f>
        <v/>
      </c>
      <c r="C32" s="174"/>
      <c r="D32" s="174"/>
      <c r="E32" s="37"/>
      <c r="F32" s="37"/>
      <c r="G32" s="57" t="str">
        <f>IF($F32="","",VLOOKUP($F32,Tabla75[#All],2,FALSE))</f>
        <v/>
      </c>
      <c r="H32" s="57" t="str">
        <f>IF($F32="","",VLOOKUP($A32,Tabla75[#All],19,FALSE))</f>
        <v/>
      </c>
      <c r="I32" s="57" t="str">
        <f>IF($F32="","",VLOOKUP($F32,Tabla75[#All],19,FALSE))</f>
        <v/>
      </c>
      <c r="J32" s="57" t="str">
        <f t="shared" si="2"/>
        <v/>
      </c>
      <c r="K32" s="58" t="str">
        <f t="shared" si="3"/>
        <v/>
      </c>
    </row>
    <row r="33" spans="1:11">
      <c r="A33" s="170"/>
      <c r="B33" s="58" t="str">
        <f>IF($A33="","",(VLOOKUP(A33,Tabla7[[#All],[NIF]:[OBSERVACIONES]],2,FALSE)))</f>
        <v/>
      </c>
      <c r="C33" s="174"/>
      <c r="D33" s="174"/>
      <c r="E33" s="37"/>
      <c r="F33" s="37"/>
      <c r="G33" s="57" t="str">
        <f>IF($F33="","",VLOOKUP($F33,Tabla75[#All],2,FALSE))</f>
        <v/>
      </c>
      <c r="H33" s="57" t="str">
        <f>IF($F33="","",VLOOKUP($A33,Tabla75[#All],19,FALSE))</f>
        <v/>
      </c>
      <c r="I33" s="57" t="str">
        <f>IF($F33="","",VLOOKUP($F33,Tabla75[#All],19,FALSE))</f>
        <v/>
      </c>
      <c r="J33" s="57" t="str">
        <f t="shared" si="2"/>
        <v/>
      </c>
      <c r="K33" s="58" t="str">
        <f t="shared" si="3"/>
        <v/>
      </c>
    </row>
    <row r="34" spans="1:11">
      <c r="A34" s="170"/>
      <c r="B34" s="58" t="str">
        <f>IF($A34="","",(VLOOKUP(A34,Tabla7[[#All],[NIF]:[OBSERVACIONES]],2,FALSE)))</f>
        <v/>
      </c>
      <c r="C34" s="174"/>
      <c r="D34" s="174"/>
      <c r="E34" s="37"/>
      <c r="F34" s="37"/>
      <c r="G34" s="57" t="str">
        <f>IF($F34="","",VLOOKUP($F34,Tabla75[#All],2,FALSE))</f>
        <v/>
      </c>
      <c r="H34" s="57" t="str">
        <f>IF($F34="","",VLOOKUP($A34,Tabla75[#All],19,FALSE))</f>
        <v/>
      </c>
      <c r="I34" s="57" t="str">
        <f>IF($F34="","",VLOOKUP($F34,Tabla75[#All],19,FALSE))</f>
        <v/>
      </c>
      <c r="J34" s="57" t="str">
        <f t="shared" si="2"/>
        <v/>
      </c>
      <c r="K34" s="58" t="str">
        <f t="shared" si="3"/>
        <v/>
      </c>
    </row>
    <row r="35" spans="1:11">
      <c r="A35" s="170"/>
      <c r="B35" s="58" t="str">
        <f>IF($A35="","",(VLOOKUP(A35,Tabla7[[#All],[NIF]:[OBSERVACIONES]],2,FALSE)))</f>
        <v/>
      </c>
      <c r="C35" s="174"/>
      <c r="D35" s="174"/>
      <c r="E35" s="37"/>
      <c r="F35" s="37"/>
      <c r="G35" s="57" t="str">
        <f>IF($F35="","",VLOOKUP($F35,Tabla75[#All],2,FALSE))</f>
        <v/>
      </c>
      <c r="H35" s="57" t="str">
        <f>IF($F35="","",VLOOKUP($A35,Tabla75[#All],19,FALSE))</f>
        <v/>
      </c>
      <c r="I35" s="57" t="str">
        <f>IF($F35="","",VLOOKUP($F35,Tabla75[#All],19,FALSE))</f>
        <v/>
      </c>
      <c r="J35" s="57" t="str">
        <f t="shared" si="2"/>
        <v/>
      </c>
      <c r="K35" s="58" t="str">
        <f t="shared" si="3"/>
        <v/>
      </c>
    </row>
    <row r="36" spans="1:11">
      <c r="A36" s="170"/>
      <c r="B36" s="58" t="str">
        <f>IF($A36="","",(VLOOKUP(A36,Tabla7[[#All],[NIF]:[OBSERVACIONES]],2,FALSE)))</f>
        <v/>
      </c>
      <c r="C36" s="174"/>
      <c r="D36" s="174"/>
      <c r="E36" s="37"/>
      <c r="F36" s="37"/>
      <c r="G36" s="57" t="str">
        <f>IF($F36="","",VLOOKUP($F36,Tabla75[#All],2,FALSE))</f>
        <v/>
      </c>
      <c r="H36" s="57" t="str">
        <f>IF($F36="","",VLOOKUP($A36,Tabla75[#All],19,FALSE))</f>
        <v/>
      </c>
      <c r="I36" s="57" t="str">
        <f>IF($F36="","",VLOOKUP($F36,Tabla75[#All],19,FALSE))</f>
        <v/>
      </c>
      <c r="J36" s="57" t="str">
        <f t="shared" si="2"/>
        <v/>
      </c>
      <c r="K36" s="58" t="str">
        <f t="shared" si="3"/>
        <v/>
      </c>
    </row>
    <row r="37" spans="1:11">
      <c r="A37" s="170"/>
      <c r="B37" s="58" t="str">
        <f>IF($A37="","",(VLOOKUP(A37,Tabla7[[#All],[NIF]:[OBSERVACIONES]],2,FALSE)))</f>
        <v/>
      </c>
      <c r="C37" s="174"/>
      <c r="D37" s="174"/>
      <c r="E37" s="37"/>
      <c r="F37" s="37"/>
      <c r="G37" s="57" t="str">
        <f>IF($F37="","",VLOOKUP($F37,Tabla75[#All],2,FALSE))</f>
        <v/>
      </c>
      <c r="H37" s="57" t="str">
        <f>IF($F37="","",VLOOKUP($A37,Tabla75[#All],19,FALSE))</f>
        <v/>
      </c>
      <c r="I37" s="57" t="str">
        <f>IF($F37="","",VLOOKUP($F37,Tabla75[#All],19,FALSE))</f>
        <v/>
      </c>
      <c r="J37" s="57" t="str">
        <f t="shared" si="2"/>
        <v/>
      </c>
      <c r="K37" s="58" t="str">
        <f t="shared" si="3"/>
        <v/>
      </c>
    </row>
    <row r="38" spans="1:11">
      <c r="A38" s="170"/>
      <c r="B38" s="58" t="str">
        <f>IF($A38="","",(VLOOKUP(A38,Tabla7[[#All],[NIF]:[OBSERVACIONES]],2,FALSE)))</f>
        <v/>
      </c>
      <c r="C38" s="174"/>
      <c r="D38" s="174"/>
      <c r="E38" s="37"/>
      <c r="F38" s="37"/>
      <c r="G38" s="57" t="str">
        <f>IF($F38="","",VLOOKUP($F38,Tabla75[#All],2,FALSE))</f>
        <v/>
      </c>
      <c r="H38" s="57" t="str">
        <f>IF($F38="","",VLOOKUP($A38,Tabla75[#All],19,FALSE))</f>
        <v/>
      </c>
      <c r="I38" s="57" t="str">
        <f>IF($F38="","",VLOOKUP($F38,Tabla75[#All],19,FALSE))</f>
        <v/>
      </c>
      <c r="J38" s="57" t="str">
        <f t="shared" si="2"/>
        <v/>
      </c>
      <c r="K38" s="58" t="str">
        <f t="shared" si="3"/>
        <v/>
      </c>
    </row>
    <row r="39" spans="1:11">
      <c r="A39" s="170"/>
      <c r="B39" s="58" t="str">
        <f>IF($A39="","",(VLOOKUP(A39,Tabla7[[#All],[NIF]:[OBSERVACIONES]],2,FALSE)))</f>
        <v/>
      </c>
      <c r="C39" s="174"/>
      <c r="D39" s="174"/>
      <c r="E39" s="37"/>
      <c r="F39" s="37"/>
      <c r="G39" s="57" t="str">
        <f>IF($F39="","",VLOOKUP($F39,Tabla75[#All],2,FALSE))</f>
        <v/>
      </c>
      <c r="H39" s="57" t="str">
        <f>IF($F39="","",VLOOKUP($A39,Tabla75[#All],19,FALSE))</f>
        <v/>
      </c>
      <c r="I39" s="57" t="str">
        <f>IF($F39="","",VLOOKUP($F39,Tabla75[#All],19,FALSE))</f>
        <v/>
      </c>
      <c r="J39" s="57" t="str">
        <f t="shared" si="2"/>
        <v/>
      </c>
      <c r="K39" s="58" t="str">
        <f t="shared" si="3"/>
        <v/>
      </c>
    </row>
    <row r="40" spans="1:11">
      <c r="A40" s="170"/>
      <c r="B40" s="58" t="str">
        <f>IF($A40="","",(VLOOKUP(A40,Tabla7[[#All],[NIF]:[OBSERVACIONES]],2,FALSE)))</f>
        <v/>
      </c>
      <c r="C40" s="174"/>
      <c r="D40" s="174"/>
      <c r="E40" s="37"/>
      <c r="F40" s="37"/>
      <c r="G40" s="57" t="str">
        <f>IF($F40="","",VLOOKUP($F40,Tabla75[#All],2,FALSE))</f>
        <v/>
      </c>
      <c r="H40" s="57" t="str">
        <f>IF($F40="","",VLOOKUP($A40,Tabla75[#All],19,FALSE))</f>
        <v/>
      </c>
      <c r="I40" s="57" t="str">
        <f>IF($F40="","",VLOOKUP($F40,Tabla75[#All],19,FALSE))</f>
        <v/>
      </c>
      <c r="J40" s="57" t="str">
        <f t="shared" si="2"/>
        <v/>
      </c>
      <c r="K40" s="58" t="str">
        <f t="shared" si="3"/>
        <v/>
      </c>
    </row>
    <row r="41" spans="1:11">
      <c r="A41" s="170"/>
      <c r="B41" s="58" t="str">
        <f>IF($A41="","",(VLOOKUP(A41,Tabla7[[#All],[NIF]:[OBSERVACIONES]],2,FALSE)))</f>
        <v/>
      </c>
      <c r="C41" s="174"/>
      <c r="D41" s="174"/>
      <c r="E41" s="37"/>
      <c r="F41" s="37"/>
      <c r="G41" s="57" t="str">
        <f>IF($F41="","",VLOOKUP($F41,Tabla75[#All],2,FALSE))</f>
        <v/>
      </c>
      <c r="H41" s="57" t="str">
        <f>IF($F41="","",VLOOKUP($A41,Tabla75[#All],19,FALSE))</f>
        <v/>
      </c>
      <c r="I41" s="57" t="str">
        <f>IF($F41="","",VLOOKUP($F41,Tabla75[#All],19,FALSE))</f>
        <v/>
      </c>
      <c r="J41" s="57" t="str">
        <f t="shared" si="2"/>
        <v/>
      </c>
      <c r="K41" s="58" t="str">
        <f t="shared" si="3"/>
        <v/>
      </c>
    </row>
    <row r="42" spans="1:11">
      <c r="A42" s="170"/>
      <c r="B42" s="58" t="str">
        <f>IF($A42="","",(VLOOKUP(A42,Tabla7[[#All],[NIF]:[OBSERVACIONES]],2,FALSE)))</f>
        <v/>
      </c>
      <c r="C42" s="174"/>
      <c r="D42" s="174"/>
      <c r="E42" s="37"/>
      <c r="F42" s="37"/>
      <c r="G42" s="57" t="str">
        <f>IF($F42="","",VLOOKUP($F42,Tabla75[#All],2,FALSE))</f>
        <v/>
      </c>
      <c r="H42" s="57" t="str">
        <f>IF($F42="","",VLOOKUP($A42,Tabla75[#All],19,FALSE))</f>
        <v/>
      </c>
      <c r="I42" s="57" t="str">
        <f>IF($F42="","",VLOOKUP($F42,Tabla75[#All],19,FALSE))</f>
        <v/>
      </c>
      <c r="J42" s="57" t="str">
        <f t="shared" si="2"/>
        <v/>
      </c>
      <c r="K42" s="58" t="str">
        <f t="shared" si="3"/>
        <v/>
      </c>
    </row>
    <row r="43" spans="1:11">
      <c r="A43" s="170"/>
      <c r="B43" s="58" t="str">
        <f>IF($A43="","",(VLOOKUP(A43,Tabla7[[#All],[NIF]:[OBSERVACIONES]],2,FALSE)))</f>
        <v/>
      </c>
      <c r="C43" s="174"/>
      <c r="D43" s="174"/>
      <c r="E43" s="37"/>
      <c r="F43" s="37"/>
      <c r="G43" s="57" t="str">
        <f>IF($F43="","",VLOOKUP($F43,Tabla75[#All],2,FALSE))</f>
        <v/>
      </c>
      <c r="H43" s="57" t="str">
        <f>IF($F43="","",VLOOKUP($A43,Tabla75[#All],19,FALSE))</f>
        <v/>
      </c>
      <c r="I43" s="57" t="str">
        <f>IF($F43="","",VLOOKUP($F43,Tabla75[#All],19,FALSE))</f>
        <v/>
      </c>
      <c r="J43" s="57" t="str">
        <f t="shared" si="2"/>
        <v/>
      </c>
      <c r="K43" s="58" t="str">
        <f t="shared" si="3"/>
        <v/>
      </c>
    </row>
    <row r="44" spans="1:11">
      <c r="A44" s="170"/>
      <c r="B44" s="58" t="str">
        <f>IF($A44="","",(VLOOKUP(A44,Tabla7[[#All],[NIF]:[OBSERVACIONES]],2,FALSE)))</f>
        <v/>
      </c>
      <c r="C44" s="174"/>
      <c r="D44" s="174"/>
      <c r="E44" s="37"/>
      <c r="F44" s="37"/>
      <c r="G44" s="57" t="str">
        <f>IF($F44="","",VLOOKUP($F44,Tabla75[#All],2,FALSE))</f>
        <v/>
      </c>
      <c r="H44" s="57" t="str">
        <f>IF($F44="","",VLOOKUP($A44,Tabla75[#All],19,FALSE))</f>
        <v/>
      </c>
      <c r="I44" s="57" t="str">
        <f>IF($F44="","",VLOOKUP($F44,Tabla75[#All],19,FALSE))</f>
        <v/>
      </c>
      <c r="J44" s="57" t="str">
        <f t="shared" si="2"/>
        <v/>
      </c>
      <c r="K44" s="58" t="str">
        <f t="shared" si="3"/>
        <v/>
      </c>
    </row>
    <row r="45" spans="1:11">
      <c r="A45" s="170"/>
      <c r="B45" s="58" t="str">
        <f>IF($A45="","",(VLOOKUP(A45,Tabla7[[#All],[NIF]:[OBSERVACIONES]],2,FALSE)))</f>
        <v/>
      </c>
      <c r="C45" s="174"/>
      <c r="D45" s="174"/>
      <c r="E45" s="37"/>
      <c r="F45" s="37"/>
      <c r="G45" s="57" t="str">
        <f>IF($F45="","",VLOOKUP($F45,Tabla75[#All],2,FALSE))</f>
        <v/>
      </c>
      <c r="H45" s="57" t="str">
        <f>IF($F45="","",VLOOKUP($A45,Tabla75[#All],19,FALSE))</f>
        <v/>
      </c>
      <c r="I45" s="57" t="str">
        <f>IF($F45="","",VLOOKUP($F45,Tabla75[#All],19,FALSE))</f>
        <v/>
      </c>
      <c r="J45" s="57" t="str">
        <f t="shared" si="2"/>
        <v/>
      </c>
      <c r="K45" s="58" t="str">
        <f t="shared" si="3"/>
        <v/>
      </c>
    </row>
    <row r="46" spans="1:11">
      <c r="A46" s="170"/>
      <c r="B46" s="58" t="str">
        <f>IF($A46="","",(VLOOKUP(A46,Tabla7[[#All],[NIF]:[OBSERVACIONES]],2,FALSE)))</f>
        <v/>
      </c>
      <c r="C46" s="174"/>
      <c r="D46" s="174"/>
      <c r="E46" s="37"/>
      <c r="F46" s="37"/>
      <c r="G46" s="57" t="str">
        <f>IF($F46="","",VLOOKUP($F46,Tabla75[#All],2,FALSE))</f>
        <v/>
      </c>
      <c r="H46" s="57" t="str">
        <f>IF($F46="","",VLOOKUP($A46,Tabla75[#All],19,FALSE))</f>
        <v/>
      </c>
      <c r="I46" s="57" t="str">
        <f>IF($F46="","",VLOOKUP($F46,Tabla75[#All],19,FALSE))</f>
        <v/>
      </c>
      <c r="J46" s="57" t="str">
        <f t="shared" si="2"/>
        <v/>
      </c>
      <c r="K46" s="58" t="str">
        <f t="shared" si="3"/>
        <v/>
      </c>
    </row>
    <row r="47" spans="1:11">
      <c r="A47" s="170"/>
      <c r="B47" s="58" t="str">
        <f>IF($A47="","",(VLOOKUP(A47,Tabla7[[#All],[NIF]:[OBSERVACIONES]],2,FALSE)))</f>
        <v/>
      </c>
      <c r="C47" s="174"/>
      <c r="D47" s="174"/>
      <c r="E47" s="37"/>
      <c r="F47" s="37"/>
      <c r="G47" s="57" t="str">
        <f>IF($F47="","",VLOOKUP($F47,Tabla75[#All],2,FALSE))</f>
        <v/>
      </c>
      <c r="H47" s="57" t="str">
        <f>IF($F47="","",VLOOKUP($A47,Tabla75[#All],19,FALSE))</f>
        <v/>
      </c>
      <c r="I47" s="57" t="str">
        <f>IF($F47="","",VLOOKUP($F47,Tabla75[#All],19,FALSE))</f>
        <v/>
      </c>
      <c r="J47" s="57" t="str">
        <f t="shared" si="2"/>
        <v/>
      </c>
      <c r="K47" s="58" t="str">
        <f t="shared" si="3"/>
        <v/>
      </c>
    </row>
    <row r="48" spans="1:11">
      <c r="A48" s="170"/>
      <c r="B48" s="58" t="str">
        <f>IF($A48="","",(VLOOKUP(A48,Tabla7[[#All],[NIF]:[OBSERVACIONES]],2,FALSE)))</f>
        <v/>
      </c>
      <c r="C48" s="174"/>
      <c r="D48" s="174"/>
      <c r="E48" s="37"/>
      <c r="F48" s="37"/>
      <c r="G48" s="57" t="str">
        <f>IF($F48="","",VLOOKUP($F48,Tabla75[#All],2,FALSE))</f>
        <v/>
      </c>
      <c r="H48" s="57" t="str">
        <f>IF($F48="","",VLOOKUP($A48,Tabla75[#All],19,FALSE))</f>
        <v/>
      </c>
      <c r="I48" s="57" t="str">
        <f>IF($F48="","",VLOOKUP($F48,Tabla75[#All],19,FALSE))</f>
        <v/>
      </c>
      <c r="J48" s="57" t="str">
        <f t="shared" si="2"/>
        <v/>
      </c>
      <c r="K48" s="58" t="str">
        <f t="shared" si="3"/>
        <v/>
      </c>
    </row>
    <row r="49" spans="1:11">
      <c r="A49" s="170"/>
      <c r="B49" s="58" t="str">
        <f>IF($A49="","",(VLOOKUP(A49,Tabla7[[#All],[NIF]:[OBSERVACIONES]],2,FALSE)))</f>
        <v/>
      </c>
      <c r="C49" s="174"/>
      <c r="D49" s="174"/>
      <c r="E49" s="37"/>
      <c r="F49" s="37"/>
      <c r="G49" s="57" t="str">
        <f>IF($F49="","",VLOOKUP($F49,Tabla75[#All],2,FALSE))</f>
        <v/>
      </c>
      <c r="H49" s="57" t="str">
        <f>IF($F49="","",VLOOKUP($A49,Tabla75[#All],19,FALSE))</f>
        <v/>
      </c>
      <c r="I49" s="57" t="str">
        <f>IF($F49="","",VLOOKUP($F49,Tabla75[#All],19,FALSE))</f>
        <v/>
      </c>
      <c r="J49" s="57" t="str">
        <f t="shared" si="2"/>
        <v/>
      </c>
      <c r="K49" s="58" t="str">
        <f t="shared" si="3"/>
        <v/>
      </c>
    </row>
    <row r="50" spans="1:11">
      <c r="A50" s="170"/>
      <c r="B50" s="58" t="str">
        <f>IF($A50="","",(VLOOKUP(A50,Tabla7[[#All],[NIF]:[OBSERVACIONES]],2,FALSE)))</f>
        <v/>
      </c>
      <c r="C50" s="174"/>
      <c r="D50" s="174"/>
      <c r="E50" s="37"/>
      <c r="F50" s="37"/>
      <c r="G50" s="57" t="str">
        <f>IF($F50="","",VLOOKUP($F50,Tabla75[#All],2,FALSE))</f>
        <v/>
      </c>
      <c r="H50" s="57" t="str">
        <f>IF($F50="","",VLOOKUP($A50,Tabla75[#All],19,FALSE))</f>
        <v/>
      </c>
      <c r="I50" s="57" t="str">
        <f>IF($F50="","",VLOOKUP($F50,Tabla75[#All],19,FALSE))</f>
        <v/>
      </c>
      <c r="J50" s="57" t="str">
        <f t="shared" si="2"/>
        <v/>
      </c>
      <c r="K50" s="58" t="str">
        <f t="shared" si="3"/>
        <v/>
      </c>
    </row>
    <row r="51" spans="1:11">
      <c r="A51" s="170"/>
      <c r="B51" s="58" t="str">
        <f>IF($A51="","",(VLOOKUP(A51,Tabla7[[#All],[NIF]:[OBSERVACIONES]],2,FALSE)))</f>
        <v/>
      </c>
      <c r="C51" s="174"/>
      <c r="D51" s="174"/>
      <c r="E51" s="37"/>
      <c r="F51" s="37"/>
      <c r="G51" s="57" t="str">
        <f>IF($F51="","",VLOOKUP($F51,Tabla75[#All],2,FALSE))</f>
        <v/>
      </c>
      <c r="H51" s="57" t="str">
        <f>IF($F51="","",VLOOKUP($A51,Tabla75[#All],19,FALSE))</f>
        <v/>
      </c>
      <c r="I51" s="57" t="str">
        <f>IF($F51="","",VLOOKUP($F51,Tabla75[#All],19,FALSE))</f>
        <v/>
      </c>
      <c r="J51" s="57" t="str">
        <f t="shared" si="2"/>
        <v/>
      </c>
      <c r="K51" s="58" t="str">
        <f t="shared" si="3"/>
        <v/>
      </c>
    </row>
    <row r="52" spans="1:11">
      <c r="A52" s="170"/>
      <c r="B52" s="58" t="str">
        <f>IF($A52="","",(VLOOKUP(A52,Tabla7[[#All],[NIF]:[OBSERVACIONES]],2,FALSE)))</f>
        <v/>
      </c>
      <c r="C52" s="174"/>
      <c r="D52" s="174"/>
      <c r="E52" s="37"/>
      <c r="F52" s="37"/>
      <c r="G52" s="57" t="str">
        <f>IF($F52="","",VLOOKUP($F52,Tabla75[#All],2,FALSE))</f>
        <v/>
      </c>
      <c r="H52" s="57" t="str">
        <f>IF($F52="","",VLOOKUP($A52,Tabla75[#All],19,FALSE))</f>
        <v/>
      </c>
      <c r="I52" s="57" t="str">
        <f>IF($F52="","",VLOOKUP($F52,Tabla75[#All],19,FALSE))</f>
        <v/>
      </c>
      <c r="J52" s="57" t="str">
        <f t="shared" si="2"/>
        <v/>
      </c>
      <c r="K52" s="58" t="str">
        <f t="shared" si="3"/>
        <v/>
      </c>
    </row>
    <row r="53" spans="1:11">
      <c r="A53" s="170"/>
      <c r="B53" s="58" t="str">
        <f>IF($A53="","",(VLOOKUP(A53,Tabla7[[#All],[NIF]:[OBSERVACIONES]],2,FALSE)))</f>
        <v/>
      </c>
      <c r="C53" s="174"/>
      <c r="D53" s="174"/>
      <c r="E53" s="37"/>
      <c r="F53" s="37"/>
      <c r="G53" s="57" t="str">
        <f>IF($F53="","",VLOOKUP($F53,Tabla75[#All],2,FALSE))</f>
        <v/>
      </c>
      <c r="H53" s="57" t="str">
        <f>IF($F53="","",VLOOKUP($A53,Tabla75[#All],19,FALSE))</f>
        <v/>
      </c>
      <c r="I53" s="57" t="str">
        <f>IF($F53="","",VLOOKUP($F53,Tabla75[#All],19,FALSE))</f>
        <v/>
      </c>
      <c r="J53" s="57" t="str">
        <f t="shared" si="2"/>
        <v/>
      </c>
      <c r="K53" s="58" t="str">
        <f t="shared" si="3"/>
        <v/>
      </c>
    </row>
    <row r="54" spans="1:11">
      <c r="A54" s="170"/>
      <c r="B54" s="58" t="str">
        <f>IF($A54="","",(VLOOKUP(A54,Tabla7[[#All],[NIF]:[OBSERVACIONES]],2,FALSE)))</f>
        <v/>
      </c>
      <c r="C54" s="174"/>
      <c r="D54" s="174"/>
      <c r="E54" s="37"/>
      <c r="F54" s="37"/>
      <c r="G54" s="57" t="str">
        <f>IF($F54="","",VLOOKUP($F54,Tabla75[#All],2,FALSE))</f>
        <v/>
      </c>
      <c r="H54" s="57" t="str">
        <f>IF($F54="","",VLOOKUP($A54,Tabla75[#All],19,FALSE))</f>
        <v/>
      </c>
      <c r="I54" s="57" t="str">
        <f>IF($F54="","",VLOOKUP($F54,Tabla75[#All],19,FALSE))</f>
        <v/>
      </c>
      <c r="J54" s="57" t="str">
        <f t="shared" si="2"/>
        <v/>
      </c>
      <c r="K54" s="58" t="str">
        <f t="shared" si="3"/>
        <v/>
      </c>
    </row>
    <row r="55" spans="1:11">
      <c r="A55" s="170"/>
      <c r="B55" s="58" t="str">
        <f>IF($A55="","",(VLOOKUP(A55,Tabla7[[#All],[NIF]:[OBSERVACIONES]],2,FALSE)))</f>
        <v/>
      </c>
      <c r="C55" s="174"/>
      <c r="D55" s="174"/>
      <c r="E55" s="37"/>
      <c r="F55" s="37"/>
      <c r="G55" s="57" t="str">
        <f>IF($F55="","",VLOOKUP($F55,Tabla75[#All],2,FALSE))</f>
        <v/>
      </c>
      <c r="H55" s="57" t="str">
        <f>IF($F55="","",VLOOKUP($A55,Tabla75[#All],19,FALSE))</f>
        <v/>
      </c>
      <c r="I55" s="57" t="str">
        <f>IF($F55="","",VLOOKUP($F55,Tabla75[#All],19,FALSE))</f>
        <v/>
      </c>
      <c r="J55" s="57" t="str">
        <f t="shared" si="2"/>
        <v/>
      </c>
      <c r="K55" s="58" t="str">
        <f t="shared" si="3"/>
        <v/>
      </c>
    </row>
    <row r="56" spans="1:11">
      <c r="A56" s="170"/>
      <c r="B56" s="58" t="str">
        <f>IF($A56="","",(VLOOKUP(A56,Tabla7[[#All],[NIF]:[OBSERVACIONES]],2,FALSE)))</f>
        <v/>
      </c>
      <c r="C56" s="174"/>
      <c r="D56" s="174"/>
      <c r="E56" s="37"/>
      <c r="F56" s="37"/>
      <c r="G56" s="57" t="str">
        <f>IF($F56="","",VLOOKUP($F56,Tabla75[#All],2,FALSE))</f>
        <v/>
      </c>
      <c r="H56" s="57" t="str">
        <f>IF($F56="","",VLOOKUP($A56,Tabla75[#All],19,FALSE))</f>
        <v/>
      </c>
      <c r="I56" s="57" t="str">
        <f>IF($F56="","",VLOOKUP($F56,Tabla75[#All],19,FALSE))</f>
        <v/>
      </c>
      <c r="J56" s="57" t="str">
        <f t="shared" si="2"/>
        <v/>
      </c>
      <c r="K56" s="58" t="str">
        <f t="shared" si="3"/>
        <v/>
      </c>
    </row>
    <row r="57" spans="1:11">
      <c r="A57" s="170"/>
      <c r="B57" s="58" t="str">
        <f>IF($A57="","",(VLOOKUP(A57,Tabla7[[#All],[NIF]:[OBSERVACIONES]],2,FALSE)))</f>
        <v/>
      </c>
      <c r="C57" s="174"/>
      <c r="D57" s="174"/>
      <c r="E57" s="37"/>
      <c r="F57" s="37"/>
      <c r="G57" s="57" t="str">
        <f>IF($F57="","",VLOOKUP($F57,Tabla75[#All],2,FALSE))</f>
        <v/>
      </c>
      <c r="H57" s="57" t="str">
        <f>IF($F57="","",VLOOKUP($A57,Tabla75[#All],19,FALSE))</f>
        <v/>
      </c>
      <c r="I57" s="57" t="str">
        <f>IF($F57="","",VLOOKUP($F57,Tabla75[#All],19,FALSE))</f>
        <v/>
      </c>
      <c r="J57" s="57" t="str">
        <f t="shared" si="2"/>
        <v/>
      </c>
      <c r="K57" s="58" t="str">
        <f t="shared" si="3"/>
        <v/>
      </c>
    </row>
    <row r="58" spans="1:11">
      <c r="A58" s="170"/>
      <c r="B58" s="58" t="str">
        <f>IF($A58="","",(VLOOKUP(A58,Tabla7[[#All],[NIF]:[OBSERVACIONES]],2,FALSE)))</f>
        <v/>
      </c>
      <c r="C58" s="174"/>
      <c r="D58" s="174"/>
      <c r="E58" s="37"/>
      <c r="F58" s="37"/>
      <c r="G58" s="57" t="str">
        <f>IF($F58="","",VLOOKUP($F58,Tabla75[#All],2,FALSE))</f>
        <v/>
      </c>
      <c r="H58" s="57" t="str">
        <f>IF($F58="","",VLOOKUP($A58,Tabla75[#All],19,FALSE))</f>
        <v/>
      </c>
      <c r="I58" s="57" t="str">
        <f>IF($F58="","",VLOOKUP($F58,Tabla75[#All],19,FALSE))</f>
        <v/>
      </c>
      <c r="J58" s="57" t="str">
        <f t="shared" si="2"/>
        <v/>
      </c>
      <c r="K58" s="58" t="str">
        <f t="shared" si="3"/>
        <v/>
      </c>
    </row>
    <row r="59" spans="1:11">
      <c r="A59" s="170"/>
      <c r="B59" s="58" t="str">
        <f>IF($A59="","",(VLOOKUP(A59,Tabla7[[#All],[NIF]:[OBSERVACIONES]],2,FALSE)))</f>
        <v/>
      </c>
      <c r="C59" s="174"/>
      <c r="D59" s="174"/>
      <c r="E59" s="37"/>
      <c r="F59" s="37"/>
      <c r="G59" s="57" t="str">
        <f>IF($F59="","",VLOOKUP($F59,Tabla75[#All],2,FALSE))</f>
        <v/>
      </c>
      <c r="H59" s="57" t="str">
        <f>IF($F59="","",VLOOKUP($A59,Tabla75[#All],19,FALSE))</f>
        <v/>
      </c>
      <c r="I59" s="57" t="str">
        <f>IF($F59="","",VLOOKUP($F59,Tabla75[#All],19,FALSE))</f>
        <v/>
      </c>
      <c r="J59" s="57" t="str">
        <f t="shared" si="2"/>
        <v/>
      </c>
      <c r="K59" s="58" t="str">
        <f t="shared" si="3"/>
        <v/>
      </c>
    </row>
    <row r="60" spans="1:11">
      <c r="A60" s="170"/>
      <c r="B60" s="58" t="str">
        <f>IF($A60="","",(VLOOKUP(A60,Tabla7[[#All],[NIF]:[OBSERVACIONES]],2,FALSE)))</f>
        <v/>
      </c>
      <c r="C60" s="174"/>
      <c r="D60" s="174"/>
      <c r="E60" s="37"/>
      <c r="F60" s="37"/>
      <c r="G60" s="57" t="str">
        <f>IF($F60="","",VLOOKUP($F60,Tabla75[#All],2,FALSE))</f>
        <v/>
      </c>
      <c r="H60" s="57" t="str">
        <f>IF($F60="","",VLOOKUP($A60,Tabla75[#All],19,FALSE))</f>
        <v/>
      </c>
      <c r="I60" s="57" t="str">
        <f>IF($F60="","",VLOOKUP($F60,Tabla75[#All],19,FALSE))</f>
        <v/>
      </c>
      <c r="J60" s="57" t="str">
        <f t="shared" si="2"/>
        <v/>
      </c>
      <c r="K60" s="58" t="str">
        <f t="shared" si="3"/>
        <v/>
      </c>
    </row>
    <row r="61" spans="1:11">
      <c r="A61" s="170"/>
      <c r="B61" s="58" t="str">
        <f>IF($A61="","",(VLOOKUP(A61,Tabla7[[#All],[NIF]:[OBSERVACIONES]],2,FALSE)))</f>
        <v/>
      </c>
      <c r="C61" s="174"/>
      <c r="D61" s="174"/>
      <c r="E61" s="37"/>
      <c r="F61" s="37"/>
      <c r="G61" s="57" t="str">
        <f>IF($F61="","",VLOOKUP($F61,Tabla75[#All],2,FALSE))</f>
        <v/>
      </c>
      <c r="H61" s="57" t="str">
        <f>IF($F61="","",VLOOKUP($A61,Tabla75[#All],19,FALSE))</f>
        <v/>
      </c>
      <c r="I61" s="57" t="str">
        <f>IF($F61="","",VLOOKUP($F61,Tabla75[#All],19,FALSE))</f>
        <v/>
      </c>
      <c r="J61" s="57" t="str">
        <f t="shared" si="2"/>
        <v/>
      </c>
      <c r="K61" s="58" t="str">
        <f t="shared" si="3"/>
        <v/>
      </c>
    </row>
    <row r="62" spans="1:11">
      <c r="A62" s="170"/>
      <c r="B62" s="58" t="str">
        <f>IF($A62="","",(VLOOKUP(A62,Tabla7[[#All],[NIF]:[OBSERVACIONES]],2,FALSE)))</f>
        <v/>
      </c>
      <c r="C62" s="174"/>
      <c r="D62" s="174"/>
      <c r="E62" s="37"/>
      <c r="F62" s="37"/>
      <c r="G62" s="57" t="str">
        <f>IF($F62="","",VLOOKUP($F62,Tabla75[#All],2,FALSE))</f>
        <v/>
      </c>
      <c r="H62" s="57" t="str">
        <f>IF($F62="","",VLOOKUP($A62,Tabla75[#All],19,FALSE))</f>
        <v/>
      </c>
      <c r="I62" s="57" t="str">
        <f>IF($F62="","",VLOOKUP($F62,Tabla75[#All],19,FALSE))</f>
        <v/>
      </c>
      <c r="J62" s="57" t="str">
        <f t="shared" si="2"/>
        <v/>
      </c>
      <c r="K62" s="58" t="str">
        <f t="shared" si="3"/>
        <v/>
      </c>
    </row>
    <row r="63" spans="1:11">
      <c r="A63" s="170"/>
      <c r="B63" s="58" t="str">
        <f>IF($A63="","",(VLOOKUP(A63,Tabla7[[#All],[NIF]:[OBSERVACIONES]],2,FALSE)))</f>
        <v/>
      </c>
      <c r="C63" s="174"/>
      <c r="D63" s="174"/>
      <c r="E63" s="37"/>
      <c r="F63" s="37"/>
      <c r="G63" s="57" t="str">
        <f>IF($F63="","",VLOOKUP($F63,Tabla75[#All],2,FALSE))</f>
        <v/>
      </c>
      <c r="H63" s="57" t="str">
        <f>IF($F63="","",VLOOKUP($A63,Tabla75[#All],19,FALSE))</f>
        <v/>
      </c>
      <c r="I63" s="57" t="str">
        <f>IF($F63="","",VLOOKUP($F63,Tabla75[#All],19,FALSE))</f>
        <v/>
      </c>
      <c r="J63" s="57" t="str">
        <f t="shared" si="2"/>
        <v/>
      </c>
      <c r="K63" s="58" t="str">
        <f t="shared" si="3"/>
        <v/>
      </c>
    </row>
    <row r="64" spans="1:11">
      <c r="A64" s="170"/>
      <c r="B64" s="58" t="str">
        <f>IF($A64="","",(VLOOKUP(A64,Tabla7[[#All],[NIF]:[OBSERVACIONES]],2,FALSE)))</f>
        <v/>
      </c>
      <c r="C64" s="174"/>
      <c r="D64" s="174"/>
      <c r="E64" s="37"/>
      <c r="F64" s="37"/>
      <c r="G64" s="57" t="str">
        <f>IF($F64="","",VLOOKUP($F64,Tabla75[#All],2,FALSE))</f>
        <v/>
      </c>
      <c r="H64" s="57" t="str">
        <f>IF($F64="","",VLOOKUP($A64,Tabla75[#All],19,FALSE))</f>
        <v/>
      </c>
      <c r="I64" s="57" t="str">
        <f>IF($F64="","",VLOOKUP($F64,Tabla75[#All],19,FALSE))</f>
        <v/>
      </c>
      <c r="J64" s="57" t="str">
        <f t="shared" si="2"/>
        <v/>
      </c>
      <c r="K64" s="58" t="str">
        <f t="shared" si="3"/>
        <v/>
      </c>
    </row>
    <row r="65" spans="1:11">
      <c r="A65" s="170"/>
      <c r="B65" s="58" t="str">
        <f>IF($A65="","",(VLOOKUP(A65,Tabla7[[#All],[NIF]:[OBSERVACIONES]],2,FALSE)))</f>
        <v/>
      </c>
      <c r="C65" s="174"/>
      <c r="D65" s="174"/>
      <c r="E65" s="37"/>
      <c r="F65" s="37"/>
      <c r="G65" s="57" t="str">
        <f>IF($F65="","",VLOOKUP($F65,Tabla75[#All],2,FALSE))</f>
        <v/>
      </c>
      <c r="H65" s="57" t="str">
        <f>IF($F65="","",VLOOKUP($A65,Tabla75[#All],19,FALSE))</f>
        <v/>
      </c>
      <c r="I65" s="57" t="str">
        <f>IF($F65="","",VLOOKUP($F65,Tabla75[#All],19,FALSE))</f>
        <v/>
      </c>
      <c r="J65" s="57" t="str">
        <f t="shared" si="2"/>
        <v/>
      </c>
      <c r="K65" s="58" t="str">
        <f t="shared" si="3"/>
        <v/>
      </c>
    </row>
    <row r="66" spans="1:11">
      <c r="A66" s="170"/>
      <c r="B66" s="58" t="str">
        <f>IF($A66="","",(VLOOKUP(A66,Tabla7[[#All],[NIF]:[OBSERVACIONES]],2,FALSE)))</f>
        <v/>
      </c>
      <c r="C66" s="174"/>
      <c r="D66" s="174"/>
      <c r="E66" s="37"/>
      <c r="F66" s="37"/>
      <c r="G66" s="57" t="str">
        <f>IF($F66="","",VLOOKUP($F66,Tabla75[#All],2,FALSE))</f>
        <v/>
      </c>
      <c r="H66" s="57" t="str">
        <f>IF($F66="","",VLOOKUP($A66,Tabla75[#All],19,FALSE))</f>
        <v/>
      </c>
      <c r="I66" s="57" t="str">
        <f>IF($F66="","",VLOOKUP($F66,Tabla75[#All],19,FALSE))</f>
        <v/>
      </c>
      <c r="J66" s="57" t="str">
        <f t="shared" si="2"/>
        <v/>
      </c>
      <c r="K66" s="58" t="str">
        <f t="shared" si="3"/>
        <v/>
      </c>
    </row>
    <row r="67" spans="1:11">
      <c r="A67" s="170"/>
      <c r="B67" s="58" t="str">
        <f>IF($A67="","",(VLOOKUP(A67,Tabla7[[#All],[NIF]:[OBSERVACIONES]],2,FALSE)))</f>
        <v/>
      </c>
      <c r="C67" s="174"/>
      <c r="D67" s="174"/>
      <c r="E67" s="37"/>
      <c r="F67" s="37"/>
      <c r="G67" s="57" t="str">
        <f>IF($F67="","",VLOOKUP($F67,Tabla75[#All],2,FALSE))</f>
        <v/>
      </c>
      <c r="H67" s="57" t="str">
        <f>IF($F67="","",VLOOKUP($A67,Tabla75[#All],19,FALSE))</f>
        <v/>
      </c>
      <c r="I67" s="57" t="str">
        <f>IF($F67="","",VLOOKUP($F67,Tabla75[#All],19,FALSE))</f>
        <v/>
      </c>
      <c r="J67" s="57" t="str">
        <f t="shared" ref="J67:J100" si="4">IF(A67="","",IF(F67="","",I67-H67))</f>
        <v/>
      </c>
      <c r="K67" s="58" t="str">
        <f t="shared" ref="K67:K100" si="5">IF(A67="","",IF(F67="","",IF(J67&gt;=0,"CORRECTO","NO SUBVENCIONABLE")))</f>
        <v/>
      </c>
    </row>
    <row r="68" spans="1:11">
      <c r="A68" s="170"/>
      <c r="B68" s="58" t="str">
        <f>IF($A68="","",(VLOOKUP(A68,Tabla7[[#All],[NIF]:[OBSERVACIONES]],2,FALSE)))</f>
        <v/>
      </c>
      <c r="C68" s="174"/>
      <c r="D68" s="174"/>
      <c r="E68" s="37"/>
      <c r="F68" s="37"/>
      <c r="G68" s="57" t="str">
        <f>IF($F68="","",VLOOKUP($F68,Tabla75[#All],2,FALSE))</f>
        <v/>
      </c>
      <c r="H68" s="57" t="str">
        <f>IF($F68="","",VLOOKUP($A68,Tabla75[#All],19,FALSE))</f>
        <v/>
      </c>
      <c r="I68" s="57" t="str">
        <f>IF($F68="","",VLOOKUP($F68,Tabla75[#All],19,FALSE))</f>
        <v/>
      </c>
      <c r="J68" s="57" t="str">
        <f t="shared" si="4"/>
        <v/>
      </c>
      <c r="K68" s="58" t="str">
        <f t="shared" si="5"/>
        <v/>
      </c>
    </row>
    <row r="69" spans="1:11">
      <c r="A69" s="170"/>
      <c r="B69" s="58" t="str">
        <f>IF($A69="","",(VLOOKUP(A69,Tabla7[[#All],[NIF]:[OBSERVACIONES]],2,FALSE)))</f>
        <v/>
      </c>
      <c r="C69" s="174"/>
      <c r="D69" s="174"/>
      <c r="E69" s="37"/>
      <c r="F69" s="37"/>
      <c r="G69" s="57" t="str">
        <f>IF($F69="","",VLOOKUP($F69,Tabla75[#All],2,FALSE))</f>
        <v/>
      </c>
      <c r="H69" s="57" t="str">
        <f>IF($F69="","",VLOOKUP($A69,Tabla75[#All],19,FALSE))</f>
        <v/>
      </c>
      <c r="I69" s="57" t="str">
        <f>IF($F69="","",VLOOKUP($F69,Tabla75[#All],19,FALSE))</f>
        <v/>
      </c>
      <c r="J69" s="57" t="str">
        <f t="shared" si="4"/>
        <v/>
      </c>
      <c r="K69" s="58" t="str">
        <f t="shared" si="5"/>
        <v/>
      </c>
    </row>
    <row r="70" spans="1:11">
      <c r="A70" s="170"/>
      <c r="B70" s="58" t="str">
        <f>IF($A70="","",(VLOOKUP(A70,Tabla7[[#All],[NIF]:[OBSERVACIONES]],2,FALSE)))</f>
        <v/>
      </c>
      <c r="C70" s="174"/>
      <c r="D70" s="174"/>
      <c r="E70" s="37"/>
      <c r="F70" s="37"/>
      <c r="G70" s="57" t="str">
        <f>IF($F70="","",VLOOKUP($F70,Tabla75[#All],2,FALSE))</f>
        <v/>
      </c>
      <c r="H70" s="57" t="str">
        <f>IF($F70="","",VLOOKUP($A70,Tabla75[#All],19,FALSE))</f>
        <v/>
      </c>
      <c r="I70" s="57" t="str">
        <f>IF($F70="","",VLOOKUP($F70,Tabla75[#All],19,FALSE))</f>
        <v/>
      </c>
      <c r="J70" s="57" t="str">
        <f t="shared" si="4"/>
        <v/>
      </c>
      <c r="K70" s="58" t="str">
        <f t="shared" si="5"/>
        <v/>
      </c>
    </row>
    <row r="71" spans="1:11">
      <c r="A71" s="170"/>
      <c r="B71" s="58" t="str">
        <f>IF($A71="","",(VLOOKUP(A71,Tabla7[[#All],[NIF]:[OBSERVACIONES]],2,FALSE)))</f>
        <v/>
      </c>
      <c r="C71" s="174"/>
      <c r="D71" s="174"/>
      <c r="E71" s="37"/>
      <c r="F71" s="37"/>
      <c r="G71" s="57" t="str">
        <f>IF($F71="","",VLOOKUP($F71,Tabla75[#All],2,FALSE))</f>
        <v/>
      </c>
      <c r="H71" s="57" t="str">
        <f>IF($F71="","",VLOOKUP($A71,Tabla75[#All],19,FALSE))</f>
        <v/>
      </c>
      <c r="I71" s="57" t="str">
        <f>IF($F71="","",VLOOKUP($F71,Tabla75[#All],19,FALSE))</f>
        <v/>
      </c>
      <c r="J71" s="57" t="str">
        <f t="shared" si="4"/>
        <v/>
      </c>
      <c r="K71" s="58" t="str">
        <f t="shared" si="5"/>
        <v/>
      </c>
    </row>
    <row r="72" spans="1:11">
      <c r="A72" s="170"/>
      <c r="B72" s="58" t="str">
        <f>IF($A72="","",(VLOOKUP(A72,Tabla7[[#All],[NIF]:[OBSERVACIONES]],2,FALSE)))</f>
        <v/>
      </c>
      <c r="C72" s="174"/>
      <c r="D72" s="174"/>
      <c r="E72" s="37"/>
      <c r="F72" s="37"/>
      <c r="G72" s="57" t="str">
        <f>IF($F72="","",VLOOKUP($F72,Tabla75[#All],2,FALSE))</f>
        <v/>
      </c>
      <c r="H72" s="57" t="str">
        <f>IF($F72="","",VLOOKUP($A72,Tabla75[#All],19,FALSE))</f>
        <v/>
      </c>
      <c r="I72" s="57" t="str">
        <f>IF($F72="","",VLOOKUP($F72,Tabla75[#All],19,FALSE))</f>
        <v/>
      </c>
      <c r="J72" s="57" t="str">
        <f t="shared" si="4"/>
        <v/>
      </c>
      <c r="K72" s="58" t="str">
        <f t="shared" si="5"/>
        <v/>
      </c>
    </row>
    <row r="73" spans="1:11">
      <c r="A73" s="170"/>
      <c r="B73" s="58" t="str">
        <f>IF($A73="","",(VLOOKUP(A73,Tabla7[[#All],[NIF]:[OBSERVACIONES]],2,FALSE)))</f>
        <v/>
      </c>
      <c r="C73" s="174"/>
      <c r="D73" s="174"/>
      <c r="E73" s="37"/>
      <c r="F73" s="37"/>
      <c r="G73" s="57" t="str">
        <f>IF($F73="","",VLOOKUP($F73,Tabla75[#All],2,FALSE))</f>
        <v/>
      </c>
      <c r="H73" s="57" t="str">
        <f>IF($F73="","",VLOOKUP($A73,Tabla75[#All],19,FALSE))</f>
        <v/>
      </c>
      <c r="I73" s="57" t="str">
        <f>IF($F73="","",VLOOKUP($F73,Tabla75[#All],19,FALSE))</f>
        <v/>
      </c>
      <c r="J73" s="57" t="str">
        <f t="shared" si="4"/>
        <v/>
      </c>
      <c r="K73" s="58" t="str">
        <f t="shared" si="5"/>
        <v/>
      </c>
    </row>
    <row r="74" spans="1:11">
      <c r="A74" s="170"/>
      <c r="B74" s="58" t="str">
        <f>IF($A74="","",(VLOOKUP(A74,Tabla7[[#All],[NIF]:[OBSERVACIONES]],2,FALSE)))</f>
        <v/>
      </c>
      <c r="C74" s="174"/>
      <c r="D74" s="174"/>
      <c r="E74" s="37"/>
      <c r="F74" s="37"/>
      <c r="G74" s="57" t="str">
        <f>IF($F74="","",VLOOKUP($F74,Tabla75[#All],2,FALSE))</f>
        <v/>
      </c>
      <c r="H74" s="57" t="str">
        <f>IF($F74="","",VLOOKUP($A74,Tabla75[#All],19,FALSE))</f>
        <v/>
      </c>
      <c r="I74" s="57" t="str">
        <f>IF($F74="","",VLOOKUP($F74,Tabla75[#All],19,FALSE))</f>
        <v/>
      </c>
      <c r="J74" s="57" t="str">
        <f t="shared" si="4"/>
        <v/>
      </c>
      <c r="K74" s="58" t="str">
        <f t="shared" si="5"/>
        <v/>
      </c>
    </row>
    <row r="75" spans="1:11">
      <c r="A75" s="170"/>
      <c r="B75" s="58" t="str">
        <f>IF($A75="","",(VLOOKUP(A75,Tabla7[[#All],[NIF]:[OBSERVACIONES]],2,FALSE)))</f>
        <v/>
      </c>
      <c r="C75" s="174"/>
      <c r="D75" s="174"/>
      <c r="E75" s="37"/>
      <c r="F75" s="37"/>
      <c r="G75" s="57" t="str">
        <f>IF($F75="","",VLOOKUP($F75,Tabla75[#All],2,FALSE))</f>
        <v/>
      </c>
      <c r="H75" s="57" t="str">
        <f>IF($F75="","",VLOOKUP($A75,Tabla75[#All],19,FALSE))</f>
        <v/>
      </c>
      <c r="I75" s="57" t="str">
        <f>IF($F75="","",VLOOKUP($F75,Tabla75[#All],19,FALSE))</f>
        <v/>
      </c>
      <c r="J75" s="57" t="str">
        <f t="shared" si="4"/>
        <v/>
      </c>
      <c r="K75" s="58" t="str">
        <f t="shared" si="5"/>
        <v/>
      </c>
    </row>
    <row r="76" spans="1:11">
      <c r="A76" s="170"/>
      <c r="B76" s="58" t="str">
        <f>IF($A76="","",(VLOOKUP(A76,Tabla7[[#All],[NIF]:[OBSERVACIONES]],2,FALSE)))</f>
        <v/>
      </c>
      <c r="C76" s="174"/>
      <c r="D76" s="174"/>
      <c r="E76" s="37"/>
      <c r="F76" s="37"/>
      <c r="G76" s="57" t="str">
        <f>IF($F76="","",VLOOKUP($F76,Tabla75[#All],2,FALSE))</f>
        <v/>
      </c>
      <c r="H76" s="57" t="str">
        <f>IF($F76="","",VLOOKUP($A76,Tabla75[#All],19,FALSE))</f>
        <v/>
      </c>
      <c r="I76" s="57" t="str">
        <f>IF($F76="","",VLOOKUP($F76,Tabla75[#All],19,FALSE))</f>
        <v/>
      </c>
      <c r="J76" s="57" t="str">
        <f t="shared" si="4"/>
        <v/>
      </c>
      <c r="K76" s="58" t="str">
        <f t="shared" si="5"/>
        <v/>
      </c>
    </row>
    <row r="77" spans="1:11">
      <c r="A77" s="170"/>
      <c r="B77" s="58" t="str">
        <f>IF($A77="","",(VLOOKUP(A77,Tabla7[[#All],[NIF]:[OBSERVACIONES]],2,FALSE)))</f>
        <v/>
      </c>
      <c r="C77" s="174"/>
      <c r="D77" s="174"/>
      <c r="E77" s="37"/>
      <c r="F77" s="37"/>
      <c r="G77" s="57" t="str">
        <f>IF($F77="","",VLOOKUP($F77,Tabla75[#All],2,FALSE))</f>
        <v/>
      </c>
      <c r="H77" s="57" t="str">
        <f>IF($F77="","",VLOOKUP($A77,Tabla75[#All],19,FALSE))</f>
        <v/>
      </c>
      <c r="I77" s="57" t="str">
        <f>IF($F77="","",VLOOKUP($F77,Tabla75[#All],19,FALSE))</f>
        <v/>
      </c>
      <c r="J77" s="57" t="str">
        <f t="shared" si="4"/>
        <v/>
      </c>
      <c r="K77" s="58" t="str">
        <f t="shared" si="5"/>
        <v/>
      </c>
    </row>
    <row r="78" spans="1:11">
      <c r="A78" s="170"/>
      <c r="B78" s="58" t="str">
        <f>IF($A78="","",(VLOOKUP(A78,Tabla7[[#All],[NIF]:[OBSERVACIONES]],2,FALSE)))</f>
        <v/>
      </c>
      <c r="C78" s="174"/>
      <c r="D78" s="174"/>
      <c r="E78" s="37"/>
      <c r="F78" s="37"/>
      <c r="G78" s="57" t="str">
        <f>IF($F78="","",VLOOKUP($F78,Tabla75[#All],2,FALSE))</f>
        <v/>
      </c>
      <c r="H78" s="57" t="str">
        <f>IF($F78="","",VLOOKUP($A78,Tabla75[#All],19,FALSE))</f>
        <v/>
      </c>
      <c r="I78" s="57" t="str">
        <f>IF($F78="","",VLOOKUP($F78,Tabla75[#All],19,FALSE))</f>
        <v/>
      </c>
      <c r="J78" s="57" t="str">
        <f t="shared" si="4"/>
        <v/>
      </c>
      <c r="K78" s="58" t="str">
        <f t="shared" si="5"/>
        <v/>
      </c>
    </row>
    <row r="79" spans="1:11">
      <c r="A79" s="170"/>
      <c r="B79" s="58" t="str">
        <f>IF($A79="","",(VLOOKUP(A79,Tabla7[[#All],[NIF]:[OBSERVACIONES]],2,FALSE)))</f>
        <v/>
      </c>
      <c r="C79" s="174"/>
      <c r="D79" s="174"/>
      <c r="E79" s="37"/>
      <c r="F79" s="37"/>
      <c r="G79" s="57" t="str">
        <f>IF($F79="","",VLOOKUP($F79,Tabla75[#All],2,FALSE))</f>
        <v/>
      </c>
      <c r="H79" s="57" t="str">
        <f>IF($F79="","",VLOOKUP($A79,Tabla75[#All],19,FALSE))</f>
        <v/>
      </c>
      <c r="I79" s="57" t="str">
        <f>IF($F79="","",VLOOKUP($F79,Tabla75[#All],19,FALSE))</f>
        <v/>
      </c>
      <c r="J79" s="57" t="str">
        <f t="shared" si="4"/>
        <v/>
      </c>
      <c r="K79" s="58" t="str">
        <f t="shared" si="5"/>
        <v/>
      </c>
    </row>
    <row r="80" spans="1:11">
      <c r="A80" s="170"/>
      <c r="B80" s="58" t="str">
        <f>IF($A80="","",(VLOOKUP(A80,Tabla7[[#All],[NIF]:[OBSERVACIONES]],2,FALSE)))</f>
        <v/>
      </c>
      <c r="C80" s="174"/>
      <c r="D80" s="174"/>
      <c r="E80" s="37"/>
      <c r="F80" s="37"/>
      <c r="G80" s="57" t="str">
        <f>IF($F80="","",VLOOKUP($F80,Tabla75[#All],2,FALSE))</f>
        <v/>
      </c>
      <c r="H80" s="57" t="str">
        <f>IF($F80="","",VLOOKUP($A80,Tabla75[#All],19,FALSE))</f>
        <v/>
      </c>
      <c r="I80" s="57" t="str">
        <f>IF($F80="","",VLOOKUP($F80,Tabla75[#All],19,FALSE))</f>
        <v/>
      </c>
      <c r="J80" s="57" t="str">
        <f t="shared" si="4"/>
        <v/>
      </c>
      <c r="K80" s="58" t="str">
        <f t="shared" si="5"/>
        <v/>
      </c>
    </row>
    <row r="81" spans="1:11">
      <c r="A81" s="170"/>
      <c r="B81" s="58" t="str">
        <f>IF($A81="","",(VLOOKUP(A81,Tabla7[[#All],[NIF]:[OBSERVACIONES]],2,FALSE)))</f>
        <v/>
      </c>
      <c r="C81" s="174"/>
      <c r="D81" s="174"/>
      <c r="E81" s="37"/>
      <c r="F81" s="37"/>
      <c r="G81" s="57" t="str">
        <f>IF($F81="","",VLOOKUP($F81,Tabla75[#All],2,FALSE))</f>
        <v/>
      </c>
      <c r="H81" s="57" t="str">
        <f>IF($F81="","",VLOOKUP($A81,Tabla75[#All],19,FALSE))</f>
        <v/>
      </c>
      <c r="I81" s="57" t="str">
        <f>IF($F81="","",VLOOKUP($F81,Tabla75[#All],19,FALSE))</f>
        <v/>
      </c>
      <c r="J81" s="57" t="str">
        <f t="shared" si="4"/>
        <v/>
      </c>
      <c r="K81" s="58" t="str">
        <f t="shared" si="5"/>
        <v/>
      </c>
    </row>
    <row r="82" spans="1:11">
      <c r="A82" s="170"/>
      <c r="B82" s="58" t="str">
        <f>IF($A82="","",(VLOOKUP(A82,Tabla7[[#All],[NIF]:[OBSERVACIONES]],2,FALSE)))</f>
        <v/>
      </c>
      <c r="C82" s="174"/>
      <c r="D82" s="174"/>
      <c r="E82" s="37"/>
      <c r="F82" s="37"/>
      <c r="G82" s="57" t="str">
        <f>IF($F82="","",VLOOKUP($F82,Tabla75[#All],2,FALSE))</f>
        <v/>
      </c>
      <c r="H82" s="57" t="str">
        <f>IF($F82="","",VLOOKUP($A82,Tabla75[#All],19,FALSE))</f>
        <v/>
      </c>
      <c r="I82" s="57" t="str">
        <f>IF($F82="","",VLOOKUP($F82,Tabla75[#All],19,FALSE))</f>
        <v/>
      </c>
      <c r="J82" s="57" t="str">
        <f t="shared" si="4"/>
        <v/>
      </c>
      <c r="K82" s="58" t="str">
        <f t="shared" si="5"/>
        <v/>
      </c>
    </row>
    <row r="83" spans="1:11">
      <c r="A83" s="170"/>
      <c r="B83" s="58" t="str">
        <f>IF($A83="","",(VLOOKUP(A83,Tabla7[[#All],[NIF]:[OBSERVACIONES]],2,FALSE)))</f>
        <v/>
      </c>
      <c r="C83" s="174"/>
      <c r="D83" s="174"/>
      <c r="E83" s="37"/>
      <c r="F83" s="37"/>
      <c r="G83" s="57" t="str">
        <f>IF($F83="","",VLOOKUP($F83,Tabla75[#All],2,FALSE))</f>
        <v/>
      </c>
      <c r="H83" s="57" t="str">
        <f>IF($F83="","",VLOOKUP($A83,Tabla75[#All],19,FALSE))</f>
        <v/>
      </c>
      <c r="I83" s="57" t="str">
        <f>IF($F83="","",VLOOKUP($F83,Tabla75[#All],19,FALSE))</f>
        <v/>
      </c>
      <c r="J83" s="57" t="str">
        <f t="shared" si="4"/>
        <v/>
      </c>
      <c r="K83" s="58" t="str">
        <f t="shared" si="5"/>
        <v/>
      </c>
    </row>
    <row r="84" spans="1:11">
      <c r="A84" s="170"/>
      <c r="B84" s="58" t="str">
        <f>IF($A84="","",(VLOOKUP(A84,Tabla7[[#All],[NIF]:[OBSERVACIONES]],2,FALSE)))</f>
        <v/>
      </c>
      <c r="C84" s="174"/>
      <c r="D84" s="174"/>
      <c r="E84" s="37"/>
      <c r="F84" s="37"/>
      <c r="G84" s="57" t="str">
        <f>IF($F84="","",VLOOKUP($F84,Tabla75[#All],2,FALSE))</f>
        <v/>
      </c>
      <c r="H84" s="57" t="str">
        <f>IF($F84="","",VLOOKUP($A84,Tabla75[#All],19,FALSE))</f>
        <v/>
      </c>
      <c r="I84" s="57" t="str">
        <f>IF($F84="","",VLOOKUP($F84,Tabla75[#All],19,FALSE))</f>
        <v/>
      </c>
      <c r="J84" s="57" t="str">
        <f t="shared" si="4"/>
        <v/>
      </c>
      <c r="K84" s="58" t="str">
        <f t="shared" si="5"/>
        <v/>
      </c>
    </row>
    <row r="85" spans="1:11">
      <c r="A85" s="170"/>
      <c r="B85" s="58" t="str">
        <f>IF($A85="","",(VLOOKUP(A85,Tabla7[[#All],[NIF]:[OBSERVACIONES]],2,FALSE)))</f>
        <v/>
      </c>
      <c r="C85" s="174"/>
      <c r="D85" s="174"/>
      <c r="E85" s="37"/>
      <c r="F85" s="37"/>
      <c r="G85" s="57" t="str">
        <f>IF($F85="","",VLOOKUP($F85,Tabla75[#All],2,FALSE))</f>
        <v/>
      </c>
      <c r="H85" s="57" t="str">
        <f>IF($F85="","",VLOOKUP($A85,Tabla75[#All],19,FALSE))</f>
        <v/>
      </c>
      <c r="I85" s="57" t="str">
        <f>IF($F85="","",VLOOKUP($F85,Tabla75[#All],19,FALSE))</f>
        <v/>
      </c>
      <c r="J85" s="57" t="str">
        <f t="shared" si="4"/>
        <v/>
      </c>
      <c r="K85" s="58" t="str">
        <f t="shared" si="5"/>
        <v/>
      </c>
    </row>
    <row r="86" spans="1:11">
      <c r="A86" s="170"/>
      <c r="B86" s="58" t="str">
        <f>IF($A86="","",(VLOOKUP(A86,Tabla7[[#All],[NIF]:[OBSERVACIONES]],2,FALSE)))</f>
        <v/>
      </c>
      <c r="C86" s="174"/>
      <c r="D86" s="174"/>
      <c r="E86" s="37"/>
      <c r="F86" s="37"/>
      <c r="G86" s="57" t="str">
        <f>IF($F86="","",VLOOKUP($F86,Tabla75[#All],2,FALSE))</f>
        <v/>
      </c>
      <c r="H86" s="57" t="str">
        <f>IF($F86="","",VLOOKUP($A86,Tabla75[#All],19,FALSE))</f>
        <v/>
      </c>
      <c r="I86" s="57" t="str">
        <f>IF($F86="","",VLOOKUP($F86,Tabla75[#All],19,FALSE))</f>
        <v/>
      </c>
      <c r="J86" s="57" t="str">
        <f t="shared" si="4"/>
        <v/>
      </c>
      <c r="K86" s="58" t="str">
        <f t="shared" si="5"/>
        <v/>
      </c>
    </row>
    <row r="87" spans="1:11">
      <c r="A87" s="170"/>
      <c r="B87" s="58" t="str">
        <f>IF($A87="","",(VLOOKUP(A87,Tabla7[[#All],[NIF]:[OBSERVACIONES]],2,FALSE)))</f>
        <v/>
      </c>
      <c r="C87" s="174"/>
      <c r="D87" s="174"/>
      <c r="E87" s="37"/>
      <c r="F87" s="37"/>
      <c r="G87" s="57" t="str">
        <f>IF($F87="","",VLOOKUP($F87,Tabla75[#All],2,FALSE))</f>
        <v/>
      </c>
      <c r="H87" s="57" t="str">
        <f>IF($F87="","",VLOOKUP($A87,Tabla75[#All],19,FALSE))</f>
        <v/>
      </c>
      <c r="I87" s="57" t="str">
        <f>IF($F87="","",VLOOKUP($F87,Tabla75[#All],19,FALSE))</f>
        <v/>
      </c>
      <c r="J87" s="57" t="str">
        <f t="shared" si="4"/>
        <v/>
      </c>
      <c r="K87" s="58" t="str">
        <f t="shared" si="5"/>
        <v/>
      </c>
    </row>
    <row r="88" spans="1:11">
      <c r="A88" s="170"/>
      <c r="B88" s="58" t="str">
        <f>IF($A88="","",(VLOOKUP(A88,Tabla7[[#All],[NIF]:[OBSERVACIONES]],2,FALSE)))</f>
        <v/>
      </c>
      <c r="C88" s="174"/>
      <c r="D88" s="174"/>
      <c r="E88" s="37"/>
      <c r="F88" s="37"/>
      <c r="G88" s="57" t="str">
        <f>IF($F88="","",VLOOKUP($F88,Tabla75[#All],2,FALSE))</f>
        <v/>
      </c>
      <c r="H88" s="57" t="str">
        <f>IF($F88="","",VLOOKUP($A88,Tabla75[#All],19,FALSE))</f>
        <v/>
      </c>
      <c r="I88" s="57" t="str">
        <f>IF($F88="","",VLOOKUP($F88,Tabla75[#All],19,FALSE))</f>
        <v/>
      </c>
      <c r="J88" s="57" t="str">
        <f t="shared" si="4"/>
        <v/>
      </c>
      <c r="K88" s="58" t="str">
        <f t="shared" si="5"/>
        <v/>
      </c>
    </row>
    <row r="89" spans="1:11">
      <c r="A89" s="170"/>
      <c r="B89" s="58" t="str">
        <f>IF($A89="","",(VLOOKUP(A89,Tabla7[[#All],[NIF]:[OBSERVACIONES]],2,FALSE)))</f>
        <v/>
      </c>
      <c r="C89" s="174"/>
      <c r="D89" s="174"/>
      <c r="E89" s="37"/>
      <c r="F89" s="37"/>
      <c r="G89" s="57" t="str">
        <f>IF($F89="","",VLOOKUP($F89,Tabla75[#All],2,FALSE))</f>
        <v/>
      </c>
      <c r="H89" s="57" t="str">
        <f>IF($F89="","",VLOOKUP($A89,Tabla75[#All],19,FALSE))</f>
        <v/>
      </c>
      <c r="I89" s="57" t="str">
        <f>IF($F89="","",VLOOKUP($F89,Tabla75[#All],19,FALSE))</f>
        <v/>
      </c>
      <c r="J89" s="57" t="str">
        <f t="shared" si="4"/>
        <v/>
      </c>
      <c r="K89" s="58" t="str">
        <f t="shared" si="5"/>
        <v/>
      </c>
    </row>
    <row r="90" spans="1:11">
      <c r="A90" s="170"/>
      <c r="B90" s="58" t="str">
        <f>IF($A90="","",(VLOOKUP(A90,Tabla7[[#All],[NIF]:[OBSERVACIONES]],2,FALSE)))</f>
        <v/>
      </c>
      <c r="C90" s="174"/>
      <c r="D90" s="174"/>
      <c r="E90" s="37"/>
      <c r="F90" s="37"/>
      <c r="G90" s="57" t="str">
        <f>IF($F90="","",VLOOKUP($F90,Tabla75[#All],2,FALSE))</f>
        <v/>
      </c>
      <c r="H90" s="57" t="str">
        <f>IF($F90="","",VLOOKUP($A90,Tabla75[#All],19,FALSE))</f>
        <v/>
      </c>
      <c r="I90" s="57" t="str">
        <f>IF($F90="","",VLOOKUP($F90,Tabla75[#All],19,FALSE))</f>
        <v/>
      </c>
      <c r="J90" s="57" t="str">
        <f t="shared" si="4"/>
        <v/>
      </c>
      <c r="K90" s="58" t="str">
        <f t="shared" si="5"/>
        <v/>
      </c>
    </row>
    <row r="91" spans="1:11">
      <c r="A91" s="170"/>
      <c r="B91" s="58" t="str">
        <f>IF($A91="","",(VLOOKUP(A91,Tabla7[[#All],[NIF]:[OBSERVACIONES]],2,FALSE)))</f>
        <v/>
      </c>
      <c r="C91" s="174"/>
      <c r="D91" s="174"/>
      <c r="E91" s="37"/>
      <c r="F91" s="37"/>
      <c r="G91" s="57" t="str">
        <f>IF($F91="","",VLOOKUP($F91,Tabla75[#All],2,FALSE))</f>
        <v/>
      </c>
      <c r="H91" s="57" t="str">
        <f>IF($F91="","",VLOOKUP($A91,Tabla75[#All],19,FALSE))</f>
        <v/>
      </c>
      <c r="I91" s="57" t="str">
        <f>IF($F91="","",VLOOKUP($F91,Tabla75[#All],19,FALSE))</f>
        <v/>
      </c>
      <c r="J91" s="57" t="str">
        <f t="shared" si="4"/>
        <v/>
      </c>
      <c r="K91" s="58" t="str">
        <f t="shared" si="5"/>
        <v/>
      </c>
    </row>
    <row r="92" spans="1:11">
      <c r="A92" s="170"/>
      <c r="B92" s="58" t="str">
        <f>IF($A92="","",(VLOOKUP(A92,Tabla7[[#All],[NIF]:[OBSERVACIONES]],2,FALSE)))</f>
        <v/>
      </c>
      <c r="C92" s="174"/>
      <c r="D92" s="174"/>
      <c r="E92" s="37"/>
      <c r="F92" s="37"/>
      <c r="G92" s="57" t="str">
        <f>IF($F92="","",VLOOKUP($F92,Tabla75[#All],2,FALSE))</f>
        <v/>
      </c>
      <c r="H92" s="57" t="str">
        <f>IF($F92="","",VLOOKUP($A92,Tabla75[#All],19,FALSE))</f>
        <v/>
      </c>
      <c r="I92" s="57" t="str">
        <f>IF($F92="","",VLOOKUP($F92,Tabla75[#All],19,FALSE))</f>
        <v/>
      </c>
      <c r="J92" s="57" t="str">
        <f t="shared" si="4"/>
        <v/>
      </c>
      <c r="K92" s="58" t="str">
        <f t="shared" si="5"/>
        <v/>
      </c>
    </row>
    <row r="93" spans="1:11">
      <c r="A93" s="170"/>
      <c r="B93" s="58" t="str">
        <f>IF($A93="","",(VLOOKUP(A93,Tabla7[[#All],[NIF]:[OBSERVACIONES]],2,FALSE)))</f>
        <v/>
      </c>
      <c r="C93" s="174"/>
      <c r="D93" s="174"/>
      <c r="E93" s="37"/>
      <c r="F93" s="37"/>
      <c r="G93" s="57" t="str">
        <f>IF($F93="","",VLOOKUP($F93,Tabla75[#All],2,FALSE))</f>
        <v/>
      </c>
      <c r="H93" s="57" t="str">
        <f>IF($F93="","",VLOOKUP($A93,Tabla75[#All],19,FALSE))</f>
        <v/>
      </c>
      <c r="I93" s="57" t="str">
        <f>IF($F93="","",VLOOKUP($F93,Tabla75[#All],19,FALSE))</f>
        <v/>
      </c>
      <c r="J93" s="57" t="str">
        <f t="shared" si="4"/>
        <v/>
      </c>
      <c r="K93" s="58" t="str">
        <f t="shared" si="5"/>
        <v/>
      </c>
    </row>
    <row r="94" spans="1:11">
      <c r="A94" s="170"/>
      <c r="B94" s="58" t="str">
        <f>IF($A94="","",(VLOOKUP(A94,Tabla7[[#All],[NIF]:[OBSERVACIONES]],2,FALSE)))</f>
        <v/>
      </c>
      <c r="C94" s="174"/>
      <c r="D94" s="174"/>
      <c r="E94" s="37"/>
      <c r="F94" s="37"/>
      <c r="G94" s="57" t="str">
        <f>IF($F94="","",VLOOKUP($F94,Tabla75[#All],2,FALSE))</f>
        <v/>
      </c>
      <c r="H94" s="57" t="str">
        <f>IF($F94="","",VLOOKUP($A94,Tabla75[#All],19,FALSE))</f>
        <v/>
      </c>
      <c r="I94" s="57" t="str">
        <f>IF($F94="","",VLOOKUP($F94,Tabla75[#All],19,FALSE))</f>
        <v/>
      </c>
      <c r="J94" s="57" t="str">
        <f t="shared" si="4"/>
        <v/>
      </c>
      <c r="K94" s="58" t="str">
        <f t="shared" si="5"/>
        <v/>
      </c>
    </row>
    <row r="95" spans="1:11">
      <c r="A95" s="170"/>
      <c r="B95" s="58" t="str">
        <f>IF($A95="","",(VLOOKUP(A95,Tabla7[[#All],[NIF]:[OBSERVACIONES]],2,FALSE)))</f>
        <v/>
      </c>
      <c r="C95" s="174"/>
      <c r="D95" s="174"/>
      <c r="E95" s="37"/>
      <c r="F95" s="37"/>
      <c r="G95" s="57" t="str">
        <f>IF($F95="","",VLOOKUP($F95,Tabla75[#All],2,FALSE))</f>
        <v/>
      </c>
      <c r="H95" s="57" t="str">
        <f>IF($F95="","",VLOOKUP($A95,Tabla75[#All],19,FALSE))</f>
        <v/>
      </c>
      <c r="I95" s="57" t="str">
        <f>IF($F95="","",VLOOKUP($F95,Tabla75[#All],19,FALSE))</f>
        <v/>
      </c>
      <c r="J95" s="57" t="str">
        <f t="shared" si="4"/>
        <v/>
      </c>
      <c r="K95" s="58" t="str">
        <f t="shared" si="5"/>
        <v/>
      </c>
    </row>
    <row r="96" spans="1:11">
      <c r="A96" s="170"/>
      <c r="B96" s="58" t="str">
        <f>IF($A96="","",(VLOOKUP(A96,Tabla7[[#All],[NIF]:[OBSERVACIONES]],2,FALSE)))</f>
        <v/>
      </c>
      <c r="C96" s="174"/>
      <c r="D96" s="174"/>
      <c r="E96" s="37"/>
      <c r="F96" s="37"/>
      <c r="G96" s="57" t="str">
        <f>IF($F96="","",VLOOKUP($F96,Tabla75[#All],2,FALSE))</f>
        <v/>
      </c>
      <c r="H96" s="57" t="str">
        <f>IF($F96="","",VLOOKUP($A96,Tabla75[#All],19,FALSE))</f>
        <v/>
      </c>
      <c r="I96" s="57" t="str">
        <f>IF($F96="","",VLOOKUP($F96,Tabla75[#All],19,FALSE))</f>
        <v/>
      </c>
      <c r="J96" s="57" t="str">
        <f t="shared" si="4"/>
        <v/>
      </c>
      <c r="K96" s="58" t="str">
        <f t="shared" si="5"/>
        <v/>
      </c>
    </row>
    <row r="97" spans="1:11">
      <c r="A97" s="170"/>
      <c r="B97" s="58" t="str">
        <f>IF($A97="","",(VLOOKUP(A97,Tabla7[[#All],[NIF]:[OBSERVACIONES]],2,FALSE)))</f>
        <v/>
      </c>
      <c r="C97" s="174"/>
      <c r="D97" s="174"/>
      <c r="E97" s="37"/>
      <c r="F97" s="37"/>
      <c r="G97" s="57" t="str">
        <f>IF($F97="","",VLOOKUP($F97,Tabla75[#All],2,FALSE))</f>
        <v/>
      </c>
      <c r="H97" s="57" t="str">
        <f>IF($F97="","",VLOOKUP($A97,Tabla75[#All],19,FALSE))</f>
        <v/>
      </c>
      <c r="I97" s="57" t="str">
        <f>IF($F97="","",VLOOKUP($F97,Tabla75[#All],19,FALSE))</f>
        <v/>
      </c>
      <c r="J97" s="57" t="str">
        <f t="shared" si="4"/>
        <v/>
      </c>
      <c r="K97" s="58" t="str">
        <f t="shared" si="5"/>
        <v/>
      </c>
    </row>
    <row r="98" spans="1:11">
      <c r="A98" s="170"/>
      <c r="B98" s="58" t="str">
        <f>IF($A98="","",(VLOOKUP(A98,Tabla7[[#All],[NIF]:[OBSERVACIONES]],2,FALSE)))</f>
        <v/>
      </c>
      <c r="C98" s="174"/>
      <c r="D98" s="174"/>
      <c r="E98" s="37"/>
      <c r="F98" s="37"/>
      <c r="G98" s="57" t="str">
        <f>IF($F98="","",VLOOKUP($F98,Tabla75[#All],2,FALSE))</f>
        <v/>
      </c>
      <c r="H98" s="57" t="str">
        <f>IF($F98="","",VLOOKUP($A98,Tabla75[#All],19,FALSE))</f>
        <v/>
      </c>
      <c r="I98" s="57" t="str">
        <f>IF($F98="","",VLOOKUP($F98,Tabla75[#All],19,FALSE))</f>
        <v/>
      </c>
      <c r="J98" s="57" t="str">
        <f t="shared" si="4"/>
        <v/>
      </c>
      <c r="K98" s="58" t="str">
        <f t="shared" si="5"/>
        <v/>
      </c>
    </row>
    <row r="99" spans="1:11">
      <c r="A99" s="170"/>
      <c r="B99" s="58" t="str">
        <f>IF($A99="","",(VLOOKUP(A99,Tabla7[[#All],[NIF]:[OBSERVACIONES]],2,FALSE)))</f>
        <v/>
      </c>
      <c r="C99" s="174"/>
      <c r="D99" s="174"/>
      <c r="E99" s="37"/>
      <c r="F99" s="37"/>
      <c r="G99" s="57" t="str">
        <f>IF($F99="","",VLOOKUP($F99,Tabla75[#All],2,FALSE))</f>
        <v/>
      </c>
      <c r="H99" s="57" t="str">
        <f>IF($F99="","",VLOOKUP($A99,Tabla75[#All],19,FALSE))</f>
        <v/>
      </c>
      <c r="I99" s="57" t="str">
        <f>IF($F99="","",VLOOKUP($F99,Tabla75[#All],19,FALSE))</f>
        <v/>
      </c>
      <c r="J99" s="57" t="str">
        <f t="shared" si="4"/>
        <v/>
      </c>
      <c r="K99" s="58" t="str">
        <f t="shared" si="5"/>
        <v/>
      </c>
    </row>
    <row r="100" spans="1:11">
      <c r="A100" s="170"/>
      <c r="B100" s="58" t="str">
        <f>IF($A100="","",(VLOOKUP(A100,Tabla7[[#All],[NIF]:[OBSERVACIONES]],2,FALSE)))</f>
        <v/>
      </c>
      <c r="C100" s="174"/>
      <c r="D100" s="174"/>
      <c r="E100" s="37"/>
      <c r="F100" s="37"/>
      <c r="G100" s="57" t="str">
        <f>IF($F100="","",VLOOKUP($F100,Tabla75[#All],2,FALSE))</f>
        <v/>
      </c>
      <c r="H100" s="57" t="str">
        <f>IF($F100="","",VLOOKUP($A100,Tabla75[#All],19,FALSE))</f>
        <v/>
      </c>
      <c r="I100" s="57" t="str">
        <f>IF($F100="","",VLOOKUP($F100,Tabla75[#All],19,FALSE))</f>
        <v/>
      </c>
      <c r="J100" s="57" t="str">
        <f t="shared" si="4"/>
        <v/>
      </c>
      <c r="K100" s="58" t="str">
        <f t="shared" si="5"/>
        <v/>
      </c>
    </row>
  </sheetData>
  <sheetProtection password="C9B5" sheet="1" objects="1" scenarios="1" insertRows="0" deleteRows="0" selectLockedCells="1" sort="0" autoFilter="0"/>
  <protectedRanges>
    <protectedRange sqref="A1:K1048576" name="IT"/>
  </protectedRanges>
  <autoFilter ref="A1:K100"/>
  <sortState ref="B2:K100">
    <sortCondition ref="B6"/>
  </sortState>
  <conditionalFormatting sqref="K2:K100">
    <cfRule type="expression" dxfId="1" priority="4">
      <formula>"NO SUBVENCIONABLE"</formula>
    </cfRule>
  </conditionalFormatting>
  <conditionalFormatting sqref="K2:K100">
    <cfRule type="colorScale" priority="3">
      <colorScale>
        <cfvo type="min"/>
        <cfvo type="max"/>
        <color rgb="FFFF7128"/>
        <color rgb="FFFFEF9C"/>
      </colorScale>
    </cfRule>
  </conditionalFormatting>
  <conditionalFormatting sqref="K1:K1048576">
    <cfRule type="cellIs" dxfId="0" priority="1" operator="equal">
      <formula>"NO SUBVENCIONABLE"</formula>
    </cfRule>
  </conditionalFormatting>
  <dataValidations count="2">
    <dataValidation type="textLength" operator="equal" allowBlank="1" showInputMessage="1" showErrorMessage="1" errorTitle="Identificador incorrecto" error="Introducir números y letras juntos, sin espacios ni guiones" sqref="A7:A100 A3:A5 F3:F100">
      <formula1>9</formula1>
    </dataValidation>
    <dataValidation type="textLength" operator="equal" allowBlank="1" showInputMessage="1" showErrorMessage="1" errorTitle="Identificador incorrecto" error="Introducir úmeros y letras seguidos, sin guiones ni espacios" sqref="A6 A2 F2">
      <formula1>9</formula1>
    </dataValidation>
  </dataValidations>
  <pageMargins left="0.7" right="0.7" top="0.75" bottom="0.75" header="0.3" footer="0.3"/>
  <pageSetup paperSize="9" orientation="portrait" r:id="rId1"/>
  <ignoredErrors>
    <ignoredError sqref="B2:B100" unlocked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'NO TOCAR'!$V$3:$V$6</xm:f>
          </x14:formula1>
          <xm:sqref>E2:E100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78"/>
  <sheetViews>
    <sheetView workbookViewId="0">
      <selection activeCell="AG2" sqref="AG2"/>
    </sheetView>
  </sheetViews>
  <sheetFormatPr baseColWidth="10" defaultColWidth="13.5703125" defaultRowHeight="12"/>
  <cols>
    <col min="1" max="1" width="7.42578125" style="182" customWidth="1"/>
    <col min="2" max="2" width="4.28515625" style="182" hidden="1" customWidth="1"/>
    <col min="3" max="3" width="17" style="182" hidden="1" customWidth="1"/>
    <col min="4" max="4" width="5.7109375" style="182" hidden="1" customWidth="1"/>
    <col min="5" max="5" width="5.85546875" style="182" hidden="1" customWidth="1"/>
    <col min="6" max="6" width="13.5703125" style="182" hidden="1" customWidth="1"/>
    <col min="7" max="7" width="38.5703125" style="182" hidden="1" customWidth="1"/>
    <col min="8" max="8" width="6.140625" style="182" hidden="1" customWidth="1"/>
    <col min="9" max="9" width="4" style="182" hidden="1" customWidth="1"/>
    <col min="10" max="10" width="15.140625" style="182" hidden="1" customWidth="1"/>
    <col min="11" max="11" width="5.85546875" style="182" hidden="1" customWidth="1"/>
    <col min="12" max="12" width="4" style="182" hidden="1" customWidth="1"/>
    <col min="13" max="13" width="11.7109375" style="182" hidden="1" customWidth="1"/>
    <col min="14" max="14" width="4.5703125" style="182" hidden="1" customWidth="1"/>
    <col min="15" max="15" width="3.7109375" style="182" hidden="1" customWidth="1"/>
    <col min="16" max="16" width="7.5703125" style="182" hidden="1" customWidth="1"/>
    <col min="17" max="17" width="6.85546875" style="182" hidden="1" customWidth="1"/>
    <col min="18" max="18" width="3.85546875" style="182" hidden="1" customWidth="1"/>
    <col min="19" max="19" width="19.140625" style="182" hidden="1" customWidth="1"/>
    <col min="20" max="20" width="8.28515625" style="182" hidden="1" customWidth="1"/>
    <col min="21" max="21" width="4.42578125" style="182" hidden="1" customWidth="1"/>
    <col min="22" max="22" width="23.140625" style="182" hidden="1" customWidth="1"/>
    <col min="23" max="23" width="7" style="182" hidden="1" customWidth="1"/>
    <col min="24" max="24" width="8.42578125" style="182" hidden="1" customWidth="1"/>
    <col min="25" max="25" width="4.5703125" style="182" hidden="1" customWidth="1"/>
    <col min="26" max="26" width="6.85546875" style="182" hidden="1" customWidth="1"/>
    <col min="27" max="27" width="9.140625" style="182" hidden="1" customWidth="1"/>
    <col min="28" max="28" width="5.5703125" style="182" hidden="1" customWidth="1"/>
    <col min="29" max="29" width="6.7109375" style="182" hidden="1" customWidth="1"/>
    <col min="30" max="30" width="8.85546875" style="182" hidden="1" customWidth="1"/>
    <col min="31" max="31" width="13.5703125" style="182" hidden="1" customWidth="1"/>
    <col min="32" max="38" width="13.5703125" style="182" customWidth="1"/>
    <col min="39" max="16384" width="13.5703125" style="182"/>
  </cols>
  <sheetData>
    <row r="2" spans="2:30" ht="51" customHeight="1">
      <c r="B2" s="181" t="s">
        <v>159</v>
      </c>
      <c r="C2" s="181" t="s">
        <v>55</v>
      </c>
      <c r="E2" s="183" t="s">
        <v>160</v>
      </c>
      <c r="F2" s="183" t="s">
        <v>70</v>
      </c>
      <c r="G2" s="183" t="s">
        <v>71</v>
      </c>
      <c r="I2" s="184" t="s">
        <v>161</v>
      </c>
      <c r="J2" s="184" t="s">
        <v>140</v>
      </c>
      <c r="L2" s="184" t="s">
        <v>157</v>
      </c>
      <c r="M2" s="185" t="s">
        <v>255</v>
      </c>
      <c r="O2" s="184" t="s">
        <v>158</v>
      </c>
      <c r="P2" s="186" t="s">
        <v>20</v>
      </c>
      <c r="R2" s="186" t="s">
        <v>162</v>
      </c>
      <c r="S2" s="187" t="s">
        <v>166</v>
      </c>
      <c r="U2" s="187" t="s">
        <v>193</v>
      </c>
      <c r="V2" s="187" t="s">
        <v>178</v>
      </c>
      <c r="X2" s="187" t="s">
        <v>196</v>
      </c>
      <c r="Y2" s="187" t="s">
        <v>197</v>
      </c>
      <c r="Z2" s="188"/>
      <c r="AA2" s="189" t="s">
        <v>211</v>
      </c>
      <c r="AB2" s="190">
        <v>2025</v>
      </c>
      <c r="AD2" s="192" t="s">
        <v>230</v>
      </c>
    </row>
    <row r="3" spans="2:30">
      <c r="B3" s="191">
        <v>1</v>
      </c>
      <c r="C3" s="191" t="s">
        <v>56</v>
      </c>
      <c r="E3" s="193">
        <v>1</v>
      </c>
      <c r="F3" s="194" t="s">
        <v>72</v>
      </c>
      <c r="G3" s="195" t="s">
        <v>9</v>
      </c>
      <c r="I3" s="191">
        <v>1</v>
      </c>
      <c r="J3" s="191" t="s">
        <v>141</v>
      </c>
      <c r="L3" s="191">
        <v>1</v>
      </c>
      <c r="M3" s="191" t="s">
        <v>3</v>
      </c>
      <c r="O3" s="191">
        <v>1</v>
      </c>
      <c r="P3" s="191" t="s">
        <v>152</v>
      </c>
      <c r="R3" s="191">
        <v>1</v>
      </c>
      <c r="S3" s="191" t="s">
        <v>163</v>
      </c>
      <c r="U3" s="191">
        <v>1</v>
      </c>
      <c r="V3" s="191" t="s">
        <v>179</v>
      </c>
      <c r="X3" s="191">
        <v>1</v>
      </c>
      <c r="Y3" s="191" t="s">
        <v>198</v>
      </c>
      <c r="Z3" s="196"/>
      <c r="AA3" s="197" t="s">
        <v>263</v>
      </c>
      <c r="AB3" s="198">
        <v>1184</v>
      </c>
      <c r="AD3" s="200" t="s">
        <v>198</v>
      </c>
    </row>
    <row r="4" spans="2:30">
      <c r="B4" s="191">
        <v>2</v>
      </c>
      <c r="C4" s="191" t="s">
        <v>57</v>
      </c>
      <c r="E4" s="193">
        <v>2</v>
      </c>
      <c r="F4" s="194" t="s">
        <v>73</v>
      </c>
      <c r="G4" s="195" t="s">
        <v>74</v>
      </c>
      <c r="I4" s="191">
        <v>2</v>
      </c>
      <c r="J4" s="191" t="s">
        <v>172</v>
      </c>
      <c r="L4" s="191">
        <v>2</v>
      </c>
      <c r="M4" s="191" t="s">
        <v>5</v>
      </c>
      <c r="O4" s="191">
        <v>2</v>
      </c>
      <c r="P4" s="191" t="s">
        <v>6</v>
      </c>
      <c r="R4" s="191">
        <v>2</v>
      </c>
      <c r="S4" s="191" t="s">
        <v>164</v>
      </c>
      <c r="U4" s="191">
        <v>2</v>
      </c>
      <c r="V4" s="191" t="s">
        <v>180</v>
      </c>
      <c r="X4" s="191">
        <v>2</v>
      </c>
      <c r="Y4" s="191" t="s">
        <v>199</v>
      </c>
      <c r="Z4" s="196"/>
      <c r="AA4" s="198" t="s">
        <v>228</v>
      </c>
      <c r="AB4" s="201">
        <v>39.47</v>
      </c>
      <c r="AD4" s="200" t="s">
        <v>199</v>
      </c>
    </row>
    <row r="5" spans="2:30">
      <c r="B5" s="191">
        <v>3</v>
      </c>
      <c r="C5" s="191" t="s">
        <v>58</v>
      </c>
      <c r="E5" s="193">
        <v>3</v>
      </c>
      <c r="F5" s="194" t="s">
        <v>75</v>
      </c>
      <c r="G5" s="195" t="s">
        <v>37</v>
      </c>
      <c r="I5" s="191">
        <v>3</v>
      </c>
      <c r="J5" s="191" t="s">
        <v>191</v>
      </c>
      <c r="L5" s="191">
        <v>3</v>
      </c>
      <c r="M5" s="191" t="s">
        <v>4</v>
      </c>
      <c r="R5" s="191">
        <v>3</v>
      </c>
      <c r="S5" s="191" t="s">
        <v>165</v>
      </c>
      <c r="U5" s="191">
        <v>3</v>
      </c>
      <c r="V5" s="191" t="s">
        <v>201</v>
      </c>
      <c r="AA5" s="199"/>
      <c r="AB5" s="199"/>
    </row>
    <row r="6" spans="2:30">
      <c r="B6" s="191">
        <v>4</v>
      </c>
      <c r="C6" s="191" t="s">
        <v>59</v>
      </c>
      <c r="E6" s="193">
        <v>4</v>
      </c>
      <c r="F6" s="194" t="s">
        <v>76</v>
      </c>
      <c r="G6" s="195" t="s">
        <v>22</v>
      </c>
      <c r="I6" s="191">
        <v>4</v>
      </c>
      <c r="J6" s="191" t="s">
        <v>142</v>
      </c>
      <c r="L6" s="191">
        <v>4</v>
      </c>
      <c r="M6" s="191"/>
      <c r="R6" s="191">
        <v>4</v>
      </c>
      <c r="S6" s="202" t="s">
        <v>174</v>
      </c>
      <c r="U6" s="191">
        <v>4</v>
      </c>
      <c r="V6" s="191" t="s">
        <v>254</v>
      </c>
      <c r="AA6" s="199"/>
      <c r="AB6" s="199"/>
    </row>
    <row r="7" spans="2:30">
      <c r="B7" s="191">
        <v>5</v>
      </c>
      <c r="C7" s="191" t="s">
        <v>189</v>
      </c>
      <c r="E7" s="193">
        <v>5</v>
      </c>
      <c r="F7" s="194" t="s">
        <v>77</v>
      </c>
      <c r="G7" s="195" t="s">
        <v>23</v>
      </c>
      <c r="I7" s="191">
        <v>5</v>
      </c>
      <c r="J7" s="202" t="s">
        <v>143</v>
      </c>
      <c r="L7" s="191">
        <v>5</v>
      </c>
      <c r="M7" s="191"/>
      <c r="R7" s="191">
        <v>5</v>
      </c>
      <c r="S7" s="202" t="s">
        <v>175</v>
      </c>
      <c r="U7" s="191">
        <v>5</v>
      </c>
      <c r="V7" s="191"/>
    </row>
    <row r="8" spans="2:30">
      <c r="B8" s="191">
        <v>6</v>
      </c>
      <c r="C8" s="191" t="s">
        <v>60</v>
      </c>
      <c r="E8" s="193">
        <v>6</v>
      </c>
      <c r="F8" s="194" t="s">
        <v>219</v>
      </c>
      <c r="G8" s="195" t="s">
        <v>220</v>
      </c>
      <c r="I8" s="191">
        <v>6</v>
      </c>
      <c r="J8" s="202" t="s">
        <v>195</v>
      </c>
      <c r="L8" s="191">
        <v>6</v>
      </c>
      <c r="M8" s="191"/>
      <c r="R8" s="191">
        <v>6</v>
      </c>
      <c r="S8" s="191" t="s">
        <v>192</v>
      </c>
      <c r="U8" s="191">
        <v>6</v>
      </c>
      <c r="V8" s="191"/>
    </row>
    <row r="9" spans="2:30">
      <c r="B9" s="191">
        <v>7</v>
      </c>
      <c r="C9" s="191" t="s">
        <v>61</v>
      </c>
      <c r="E9" s="193">
        <v>7</v>
      </c>
      <c r="F9" s="194" t="s">
        <v>78</v>
      </c>
      <c r="G9" s="195" t="s">
        <v>10</v>
      </c>
      <c r="I9" s="191">
        <v>7</v>
      </c>
      <c r="J9" s="202" t="s">
        <v>144</v>
      </c>
      <c r="L9" s="203">
        <v>7</v>
      </c>
      <c r="M9" s="191"/>
      <c r="R9" s="191">
        <v>7</v>
      </c>
      <c r="S9" s="191"/>
      <c r="U9" s="191">
        <v>7</v>
      </c>
      <c r="V9" s="191"/>
    </row>
    <row r="10" spans="2:30">
      <c r="B10" s="191">
        <v>8</v>
      </c>
      <c r="C10" s="191" t="s">
        <v>62</v>
      </c>
      <c r="E10" s="193">
        <v>8</v>
      </c>
      <c r="F10" s="194" t="s">
        <v>79</v>
      </c>
      <c r="G10" s="195" t="s">
        <v>24</v>
      </c>
      <c r="I10" s="191">
        <v>8</v>
      </c>
      <c r="J10" s="191"/>
      <c r="L10" s="196"/>
      <c r="R10" s="191">
        <v>8</v>
      </c>
      <c r="S10" s="191"/>
    </row>
    <row r="11" spans="2:30">
      <c r="B11" s="191">
        <v>9</v>
      </c>
      <c r="C11" s="191" t="s">
        <v>63</v>
      </c>
      <c r="E11" s="193">
        <v>9</v>
      </c>
      <c r="F11" s="194" t="s">
        <v>80</v>
      </c>
      <c r="G11" s="195" t="s">
        <v>11</v>
      </c>
      <c r="I11" s="191">
        <v>9</v>
      </c>
      <c r="J11" s="191"/>
      <c r="L11" s="196"/>
      <c r="R11" s="191">
        <v>9</v>
      </c>
      <c r="S11" s="191"/>
    </row>
    <row r="12" spans="2:30">
      <c r="B12" s="191">
        <v>10</v>
      </c>
      <c r="C12" s="191" t="s">
        <v>64</v>
      </c>
      <c r="E12" s="193">
        <v>10</v>
      </c>
      <c r="F12" s="194" t="s">
        <v>81</v>
      </c>
      <c r="G12" s="195" t="s">
        <v>25</v>
      </c>
      <c r="I12" s="191">
        <v>10</v>
      </c>
      <c r="J12" s="191"/>
      <c r="L12" s="196"/>
      <c r="R12" s="191">
        <v>10</v>
      </c>
      <c r="S12" s="191"/>
    </row>
    <row r="13" spans="2:30">
      <c r="B13" s="191">
        <v>11</v>
      </c>
      <c r="C13" s="191" t="s">
        <v>65</v>
      </c>
      <c r="E13" s="193">
        <v>11</v>
      </c>
      <c r="F13" s="194" t="s">
        <v>82</v>
      </c>
      <c r="G13" s="195" t="s">
        <v>26</v>
      </c>
    </row>
    <row r="14" spans="2:30">
      <c r="B14" s="191">
        <v>12</v>
      </c>
      <c r="C14" s="191" t="s">
        <v>66</v>
      </c>
      <c r="E14" s="193">
        <v>12</v>
      </c>
      <c r="F14" s="194" t="s">
        <v>83</v>
      </c>
      <c r="G14" s="195" t="s">
        <v>27</v>
      </c>
    </row>
    <row r="15" spans="2:30">
      <c r="B15" s="191">
        <v>13</v>
      </c>
      <c r="C15" s="191" t="s">
        <v>67</v>
      </c>
      <c r="E15" s="193">
        <v>13</v>
      </c>
      <c r="F15" s="194" t="s">
        <v>137</v>
      </c>
      <c r="G15" s="195" t="s">
        <v>264</v>
      </c>
    </row>
    <row r="16" spans="2:30">
      <c r="B16" s="191">
        <v>14</v>
      </c>
      <c r="C16" s="191" t="s">
        <v>68</v>
      </c>
      <c r="E16" s="193">
        <v>14</v>
      </c>
      <c r="F16" s="194" t="s">
        <v>84</v>
      </c>
      <c r="G16" s="195" t="s">
        <v>85</v>
      </c>
    </row>
    <row r="17" spans="2:7">
      <c r="B17" s="191">
        <v>15</v>
      </c>
      <c r="C17" s="191" t="s">
        <v>69</v>
      </c>
      <c r="E17" s="193">
        <v>15</v>
      </c>
      <c r="F17" s="194" t="s">
        <v>214</v>
      </c>
      <c r="G17" s="195" t="s">
        <v>221</v>
      </c>
    </row>
    <row r="18" spans="2:7">
      <c r="E18" s="193">
        <v>16</v>
      </c>
      <c r="F18" s="194" t="s">
        <v>86</v>
      </c>
      <c r="G18" s="195" t="s">
        <v>28</v>
      </c>
    </row>
    <row r="19" spans="2:7">
      <c r="E19" s="193">
        <v>17</v>
      </c>
      <c r="F19" s="194" t="s">
        <v>88</v>
      </c>
      <c r="G19" s="195" t="s">
        <v>89</v>
      </c>
    </row>
    <row r="20" spans="2:7">
      <c r="E20" s="193">
        <v>18</v>
      </c>
      <c r="F20" s="204" t="s">
        <v>210</v>
      </c>
      <c r="G20" s="195" t="s">
        <v>222</v>
      </c>
    </row>
    <row r="21" spans="2:7">
      <c r="E21" s="193">
        <v>19</v>
      </c>
      <c r="F21" s="194" t="s">
        <v>90</v>
      </c>
      <c r="G21" s="195" t="s">
        <v>29</v>
      </c>
    </row>
    <row r="22" spans="2:7">
      <c r="E22" s="193">
        <v>20</v>
      </c>
      <c r="F22" s="194" t="s">
        <v>91</v>
      </c>
      <c r="G22" s="195" t="s">
        <v>30</v>
      </c>
    </row>
    <row r="23" spans="2:7">
      <c r="E23" s="193">
        <v>21</v>
      </c>
      <c r="F23" s="194" t="s">
        <v>203</v>
      </c>
      <c r="G23" s="195" t="s">
        <v>202</v>
      </c>
    </row>
    <row r="24" spans="2:7">
      <c r="E24" s="193">
        <v>22</v>
      </c>
      <c r="F24" s="194" t="s">
        <v>92</v>
      </c>
      <c r="G24" s="195" t="s">
        <v>12</v>
      </c>
    </row>
    <row r="25" spans="2:7">
      <c r="E25" s="193">
        <v>23</v>
      </c>
      <c r="F25" s="194" t="s">
        <v>93</v>
      </c>
      <c r="G25" s="195" t="s">
        <v>31</v>
      </c>
    </row>
    <row r="26" spans="2:7">
      <c r="E26" s="193">
        <v>24</v>
      </c>
      <c r="F26" s="194" t="s">
        <v>94</v>
      </c>
      <c r="G26" s="195" t="s">
        <v>13</v>
      </c>
    </row>
    <row r="27" spans="2:7">
      <c r="E27" s="193">
        <v>25</v>
      </c>
      <c r="F27" s="194" t="s">
        <v>95</v>
      </c>
      <c r="G27" s="195" t="s">
        <v>14</v>
      </c>
    </row>
    <row r="28" spans="2:7">
      <c r="E28" s="193">
        <v>26</v>
      </c>
      <c r="F28" s="194" t="s">
        <v>265</v>
      </c>
      <c r="G28" s="195" t="s">
        <v>266</v>
      </c>
    </row>
    <row r="29" spans="2:7">
      <c r="E29" s="193">
        <v>27</v>
      </c>
      <c r="F29" s="194" t="s">
        <v>96</v>
      </c>
      <c r="G29" s="195" t="s">
        <v>32</v>
      </c>
    </row>
    <row r="30" spans="2:7">
      <c r="E30" s="193">
        <v>28</v>
      </c>
      <c r="F30" s="194" t="s">
        <v>97</v>
      </c>
      <c r="G30" s="195" t="s">
        <v>33</v>
      </c>
    </row>
    <row r="31" spans="2:7">
      <c r="E31" s="193">
        <v>29</v>
      </c>
      <c r="F31" s="194" t="s">
        <v>98</v>
      </c>
      <c r="G31" s="195" t="s">
        <v>34</v>
      </c>
    </row>
    <row r="32" spans="2:7">
      <c r="E32" s="193">
        <v>30</v>
      </c>
      <c r="F32" s="194" t="s">
        <v>99</v>
      </c>
      <c r="G32" s="195" t="s">
        <v>35</v>
      </c>
    </row>
    <row r="33" spans="5:7">
      <c r="E33" s="193">
        <v>31</v>
      </c>
      <c r="F33" s="194" t="s">
        <v>100</v>
      </c>
      <c r="G33" s="195" t="s">
        <v>36</v>
      </c>
    </row>
    <row r="34" spans="5:7">
      <c r="E34" s="193">
        <v>32</v>
      </c>
      <c r="F34" s="194" t="s">
        <v>101</v>
      </c>
      <c r="G34" s="195" t="s">
        <v>38</v>
      </c>
    </row>
    <row r="35" spans="5:7">
      <c r="E35" s="193">
        <v>33</v>
      </c>
      <c r="F35" s="194" t="s">
        <v>102</v>
      </c>
      <c r="G35" s="195" t="s">
        <v>39</v>
      </c>
    </row>
    <row r="36" spans="5:7">
      <c r="E36" s="193">
        <v>34</v>
      </c>
      <c r="F36" s="194" t="s">
        <v>103</v>
      </c>
      <c r="G36" s="195" t="s">
        <v>15</v>
      </c>
    </row>
    <row r="37" spans="5:7">
      <c r="E37" s="193">
        <v>35</v>
      </c>
      <c r="F37" s="194" t="s">
        <v>104</v>
      </c>
      <c r="G37" s="195" t="s">
        <v>223</v>
      </c>
    </row>
    <row r="38" spans="5:7">
      <c r="E38" s="193">
        <v>36</v>
      </c>
      <c r="F38" s="194" t="s">
        <v>105</v>
      </c>
      <c r="G38" s="195" t="s">
        <v>40</v>
      </c>
    </row>
    <row r="39" spans="5:7">
      <c r="E39" s="193">
        <v>37</v>
      </c>
      <c r="F39" s="194" t="s">
        <v>106</v>
      </c>
      <c r="G39" s="195" t="s">
        <v>41</v>
      </c>
    </row>
    <row r="40" spans="5:7">
      <c r="E40" s="193">
        <v>38</v>
      </c>
      <c r="F40" s="194" t="s">
        <v>107</v>
      </c>
      <c r="G40" s="195" t="s">
        <v>108</v>
      </c>
    </row>
    <row r="41" spans="5:7">
      <c r="E41" s="193">
        <v>39</v>
      </c>
      <c r="F41" s="194" t="s">
        <v>109</v>
      </c>
      <c r="G41" s="195" t="s">
        <v>16</v>
      </c>
    </row>
    <row r="42" spans="5:7">
      <c r="E42" s="193">
        <v>40</v>
      </c>
      <c r="F42" s="194" t="s">
        <v>110</v>
      </c>
      <c r="G42" s="195" t="s">
        <v>42</v>
      </c>
    </row>
    <row r="43" spans="5:7">
      <c r="E43" s="193">
        <v>41</v>
      </c>
      <c r="F43" s="194" t="s">
        <v>111</v>
      </c>
      <c r="G43" s="195" t="s">
        <v>0</v>
      </c>
    </row>
    <row r="44" spans="5:7">
      <c r="E44" s="193">
        <v>42</v>
      </c>
      <c r="F44" s="194" t="s">
        <v>112</v>
      </c>
      <c r="G44" s="195" t="s">
        <v>113</v>
      </c>
    </row>
    <row r="45" spans="5:7">
      <c r="E45" s="193">
        <v>43</v>
      </c>
      <c r="F45" s="194" t="s">
        <v>114</v>
      </c>
      <c r="G45" s="195" t="s">
        <v>43</v>
      </c>
    </row>
    <row r="46" spans="5:7">
      <c r="E46" s="193">
        <v>44</v>
      </c>
      <c r="F46" s="194" t="s">
        <v>115</v>
      </c>
      <c r="G46" s="195" t="s">
        <v>52</v>
      </c>
    </row>
    <row r="47" spans="5:7">
      <c r="E47" s="193">
        <v>45</v>
      </c>
      <c r="F47" s="194" t="s">
        <v>116</v>
      </c>
      <c r="G47" s="195" t="s">
        <v>17</v>
      </c>
    </row>
    <row r="48" spans="5:7">
      <c r="E48" s="193">
        <v>46</v>
      </c>
      <c r="F48" s="194" t="s">
        <v>117</v>
      </c>
      <c r="G48" s="195" t="s">
        <v>44</v>
      </c>
    </row>
    <row r="49" spans="5:7">
      <c r="E49" s="193">
        <v>47</v>
      </c>
      <c r="F49" s="194" t="s">
        <v>207</v>
      </c>
      <c r="G49" s="195" t="s">
        <v>208</v>
      </c>
    </row>
    <row r="50" spans="5:7">
      <c r="E50" s="193">
        <v>48</v>
      </c>
      <c r="F50" s="194" t="s">
        <v>118</v>
      </c>
      <c r="G50" s="195" t="s">
        <v>45</v>
      </c>
    </row>
    <row r="51" spans="5:7">
      <c r="E51" s="193">
        <v>49</v>
      </c>
      <c r="F51" s="194" t="s">
        <v>119</v>
      </c>
      <c r="G51" s="195" t="s">
        <v>120</v>
      </c>
    </row>
    <row r="52" spans="5:7">
      <c r="E52" s="193">
        <v>50</v>
      </c>
      <c r="F52" s="194" t="s">
        <v>87</v>
      </c>
      <c r="G52" s="195" t="s">
        <v>209</v>
      </c>
    </row>
    <row r="53" spans="5:7">
      <c r="E53" s="193">
        <v>51</v>
      </c>
      <c r="F53" s="194" t="s">
        <v>121</v>
      </c>
      <c r="G53" s="195" t="s">
        <v>204</v>
      </c>
    </row>
    <row r="54" spans="5:7">
      <c r="E54" s="193">
        <v>52</v>
      </c>
      <c r="F54" s="194" t="s">
        <v>122</v>
      </c>
      <c r="G54" s="195" t="s">
        <v>46</v>
      </c>
    </row>
    <row r="55" spans="5:7">
      <c r="E55" s="193">
        <v>53</v>
      </c>
      <c r="F55" s="194" t="s">
        <v>123</v>
      </c>
      <c r="G55" s="195" t="s">
        <v>124</v>
      </c>
    </row>
    <row r="56" spans="5:7">
      <c r="E56" s="193">
        <v>54</v>
      </c>
      <c r="F56" s="194" t="s">
        <v>125</v>
      </c>
      <c r="G56" s="195" t="s">
        <v>47</v>
      </c>
    </row>
    <row r="57" spans="5:7">
      <c r="E57" s="193">
        <v>55</v>
      </c>
      <c r="F57" s="194" t="s">
        <v>126</v>
      </c>
      <c r="G57" s="195" t="s">
        <v>48</v>
      </c>
    </row>
    <row r="58" spans="5:7">
      <c r="E58" s="193">
        <v>56</v>
      </c>
      <c r="F58" s="194" t="s">
        <v>127</v>
      </c>
      <c r="G58" s="195" t="s">
        <v>19</v>
      </c>
    </row>
    <row r="59" spans="5:7">
      <c r="E59" s="193">
        <v>57</v>
      </c>
      <c r="F59" s="194" t="s">
        <v>128</v>
      </c>
      <c r="G59" s="195" t="s">
        <v>129</v>
      </c>
    </row>
    <row r="60" spans="5:7">
      <c r="E60" s="193">
        <v>58</v>
      </c>
      <c r="F60" s="194" t="s">
        <v>130</v>
      </c>
      <c r="G60" s="195" t="s">
        <v>131</v>
      </c>
    </row>
    <row r="61" spans="5:7">
      <c r="E61" s="193">
        <v>59</v>
      </c>
      <c r="F61" s="194" t="s">
        <v>132</v>
      </c>
      <c r="G61" s="195" t="s">
        <v>49</v>
      </c>
    </row>
    <row r="62" spans="5:7">
      <c r="E62" s="193">
        <v>60</v>
      </c>
      <c r="F62" s="194" t="s">
        <v>133</v>
      </c>
      <c r="G62" s="195" t="s">
        <v>134</v>
      </c>
    </row>
    <row r="63" spans="5:7">
      <c r="E63" s="193">
        <v>61</v>
      </c>
      <c r="F63" s="194" t="s">
        <v>135</v>
      </c>
      <c r="G63" s="195" t="s">
        <v>136</v>
      </c>
    </row>
    <row r="64" spans="5:7">
      <c r="E64" s="193">
        <v>62</v>
      </c>
      <c r="F64" s="194" t="s">
        <v>224</v>
      </c>
      <c r="G64" s="195" t="s">
        <v>225</v>
      </c>
    </row>
    <row r="65" spans="5:7">
      <c r="E65" s="193">
        <v>63</v>
      </c>
      <c r="F65" s="194" t="s">
        <v>213</v>
      </c>
      <c r="G65" s="195" t="s">
        <v>226</v>
      </c>
    </row>
    <row r="66" spans="5:7">
      <c r="E66" s="193">
        <v>64</v>
      </c>
      <c r="F66" s="194" t="s">
        <v>138</v>
      </c>
      <c r="G66" s="195" t="s">
        <v>50</v>
      </c>
    </row>
    <row r="67" spans="5:7">
      <c r="E67" s="193">
        <v>65</v>
      </c>
      <c r="F67" s="194" t="s">
        <v>139</v>
      </c>
      <c r="G67" s="195" t="s">
        <v>51</v>
      </c>
    </row>
    <row r="68" spans="5:7">
      <c r="E68" s="193">
        <v>66</v>
      </c>
      <c r="F68" s="194"/>
      <c r="G68" s="195"/>
    </row>
    <row r="69" spans="5:7">
      <c r="E69" s="193">
        <v>67</v>
      </c>
      <c r="F69" s="194"/>
      <c r="G69" s="195"/>
    </row>
    <row r="70" spans="5:7">
      <c r="E70" s="193">
        <v>68</v>
      </c>
      <c r="F70" s="191"/>
      <c r="G70" s="191"/>
    </row>
    <row r="71" spans="5:7">
      <c r="E71" s="193">
        <v>69</v>
      </c>
      <c r="F71" s="191"/>
      <c r="G71" s="191"/>
    </row>
    <row r="72" spans="5:7">
      <c r="E72" s="193">
        <v>70</v>
      </c>
      <c r="F72" s="191"/>
      <c r="G72" s="191"/>
    </row>
    <row r="73" spans="5:7">
      <c r="E73" s="193">
        <v>71</v>
      </c>
      <c r="F73" s="191"/>
      <c r="G73" s="191"/>
    </row>
    <row r="74" spans="5:7">
      <c r="E74" s="193">
        <v>72</v>
      </c>
      <c r="F74" s="191"/>
      <c r="G74" s="191"/>
    </row>
    <row r="75" spans="5:7">
      <c r="E75" s="193">
        <v>73</v>
      </c>
      <c r="F75" s="191"/>
      <c r="G75" s="191"/>
    </row>
    <row r="76" spans="5:7">
      <c r="E76" s="193">
        <v>74</v>
      </c>
      <c r="F76" s="191"/>
      <c r="G76" s="191"/>
    </row>
    <row r="77" spans="5:7">
      <c r="E77" s="193">
        <v>75</v>
      </c>
      <c r="F77" s="191"/>
      <c r="G77" s="191"/>
    </row>
    <row r="78" spans="5:7">
      <c r="E78" s="193">
        <v>76</v>
      </c>
      <c r="F78" s="191"/>
      <c r="G78" s="191"/>
    </row>
  </sheetData>
  <sheetProtection password="C9B5" sheet="1" objects="1" scenarios="1"/>
  <sortState ref="E3:G78">
    <sortCondition ref="G10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</vt:i4>
      </vt:variant>
    </vt:vector>
  </HeadingPairs>
  <TitlesOfParts>
    <vt:vector size="6" baseType="lpstr">
      <vt:lpstr>ENTRADA</vt:lpstr>
      <vt:lpstr>Plantilla CON Discapacidad</vt:lpstr>
      <vt:lpstr>Palntilla SIN Discapacidad</vt:lpstr>
      <vt:lpstr>COSTES SALARIALES</vt:lpstr>
      <vt:lpstr>IT-AT</vt:lpstr>
      <vt:lpstr>NO TOCAR</vt:lpstr>
    </vt:vector>
  </TitlesOfParts>
  <Company>SEF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SEF</dc:creator>
  <cp:lastModifiedBy>VENTURA PERIS, RAMON</cp:lastModifiedBy>
  <cp:lastPrinted>2006-02-13T10:00:53Z</cp:lastPrinted>
  <dcterms:created xsi:type="dcterms:W3CDTF">2005-04-22T07:46:10Z</dcterms:created>
  <dcterms:modified xsi:type="dcterms:W3CDTF">2025-07-01T06:27:28Z</dcterms:modified>
</cp:coreProperties>
</file>